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Partneriu grupe/!Posedziai/2024_03/2kl_MRPP_ataskaita/"/>
    </mc:Choice>
  </mc:AlternateContent>
  <xr:revisionPtr revIDLastSave="3109" documentId="13_ncr:1_{3999E155-EA10-48C0-8B0C-325E8FB421CB}" xr6:coauthVersionLast="47" xr6:coauthVersionMax="47" xr10:uidLastSave="{E93FE9A9-9BE8-4EA2-B893-62295933A81C}"/>
  <bookViews>
    <workbookView xWindow="-120" yWindow="-120" windowWidth="29040" windowHeight="15720" activeTab="2" xr2:uid="{00000000-000D-0000-FFFF-FFFF00000000}"/>
  </bookViews>
  <sheets>
    <sheet name="1 lentelė" sheetId="12" r:id="rId1"/>
    <sheet name="2 lentelė" sheetId="13" r:id="rId2"/>
    <sheet name="3 lentelė" sheetId="15" r:id="rId3"/>
    <sheet name="Lapas1" sheetId="14" state="hidden" r:id="rId4"/>
  </sheets>
  <definedNames>
    <definedName name="_xlnm.Print_Area" localSheetId="0">'1 lentelė'!$B$1:$C$120</definedName>
    <definedName name="_xlnm.Print_Area" localSheetId="1">'2 lentelė'!$B$1:$N$132</definedName>
    <definedName name="_xlnm.Print_Area" localSheetId="2">'3 lentelė'!$B$1:$Q$21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4" i="13" l="1"/>
  <c r="K19" i="13"/>
  <c r="G44" i="13" l="1"/>
  <c r="K113" i="13" l="1"/>
  <c r="K111" i="13"/>
  <c r="K75" i="13" l="1"/>
  <c r="H121" i="13" l="1"/>
  <c r="G16" i="15" l="1"/>
  <c r="H111" i="14"/>
  <c r="K130" i="13" l="1"/>
  <c r="H130" i="13"/>
  <c r="H124" i="13"/>
  <c r="K121" i="13"/>
  <c r="H117" i="13"/>
  <c r="H113" i="13"/>
  <c r="H111" i="13"/>
  <c r="K108" i="13"/>
  <c r="H108" i="13"/>
  <c r="K98" i="13"/>
  <c r="H98" i="13"/>
  <c r="K92" i="13"/>
  <c r="H92" i="13"/>
  <c r="K90" i="13"/>
  <c r="H90" i="13"/>
  <c r="K87" i="13"/>
  <c r="H87" i="13"/>
  <c r="K80" i="13"/>
  <c r="H80" i="13"/>
  <c r="K47" i="13"/>
  <c r="H47" i="13"/>
  <c r="I74" i="14" l="1"/>
  <c r="H74" i="14"/>
  <c r="I79" i="14"/>
  <c r="H79" i="14"/>
  <c r="G79" i="14"/>
  <c r="I86" i="14"/>
  <c r="H86" i="14"/>
  <c r="G86" i="14"/>
  <c r="K77" i="13" l="1"/>
  <c r="H77" i="13"/>
  <c r="H75" i="13"/>
  <c r="H63" i="13"/>
  <c r="K63" i="13"/>
  <c r="K60" i="13"/>
  <c r="H60" i="13"/>
  <c r="K57" i="13"/>
  <c r="H57" i="13"/>
  <c r="H55" i="13"/>
  <c r="K55" i="13"/>
  <c r="H40" i="13"/>
  <c r="K40" i="13"/>
  <c r="K37" i="13"/>
  <c r="H37" i="13"/>
  <c r="H28" i="13"/>
  <c r="K28" i="13"/>
  <c r="H24" i="13"/>
  <c r="K24" i="13"/>
  <c r="H19" i="13"/>
  <c r="H169" i="14" l="1"/>
  <c r="G169" i="14"/>
  <c r="I166" i="14"/>
  <c r="H166" i="14"/>
  <c r="G166" i="14"/>
  <c r="G158" i="14"/>
  <c r="F158" i="14"/>
  <c r="G155" i="14"/>
  <c r="G152" i="14"/>
  <c r="I149" i="14"/>
  <c r="H149" i="14"/>
  <c r="G149" i="14"/>
  <c r="I141" i="14"/>
  <c r="H141" i="14"/>
  <c r="G141" i="14"/>
  <c r="I132" i="14"/>
  <c r="H132" i="14"/>
  <c r="I121" i="14"/>
  <c r="H121" i="14"/>
  <c r="G121" i="14"/>
  <c r="I118" i="14"/>
  <c r="H118" i="14"/>
  <c r="G118" i="14"/>
  <c r="I111" i="14"/>
  <c r="G111" i="14"/>
  <c r="I103" i="14"/>
  <c r="H103" i="14"/>
  <c r="G103" i="14"/>
  <c r="G92" i="14"/>
  <c r="G89" i="14"/>
  <c r="I45" i="14"/>
  <c r="H45" i="14"/>
  <c r="G45" i="14"/>
  <c r="I38" i="14"/>
  <c r="H38" i="14"/>
  <c r="G38" i="14"/>
  <c r="I32" i="14"/>
  <c r="H32" i="14"/>
  <c r="G32" i="14"/>
  <c r="I28" i="14"/>
  <c r="H28" i="14"/>
  <c r="G28" i="14"/>
  <c r="I25" i="14"/>
  <c r="H25" i="14"/>
  <c r="G25" i="14"/>
  <c r="I18" i="14"/>
  <c r="H18" i="14"/>
  <c r="G18" i="14"/>
  <c r="I11" i="14"/>
  <c r="H11" i="14"/>
  <c r="G11" i="14"/>
  <c r="I169" i="14"/>
  <c r="F168" i="14" l="1"/>
  <c r="F165" i="14"/>
  <c r="F164" i="14"/>
  <c r="F163" i="14"/>
  <c r="F162" i="14"/>
  <c r="F161" i="14"/>
  <c r="F160" i="14"/>
  <c r="F154" i="14"/>
  <c r="F155" i="14" s="1"/>
  <c r="F151" i="14"/>
  <c r="F152" i="14" s="1"/>
  <c r="F148" i="14"/>
  <c r="F147" i="14"/>
  <c r="F146" i="14"/>
  <c r="F145" i="14"/>
  <c r="F144" i="14"/>
  <c r="F143" i="14"/>
  <c r="F140" i="14"/>
  <c r="F139" i="14"/>
  <c r="F138" i="14"/>
  <c r="F137" i="14"/>
  <c r="F136" i="14"/>
  <c r="F135" i="14"/>
  <c r="F134" i="14"/>
  <c r="G126" i="14"/>
  <c r="G125" i="14"/>
  <c r="F131" i="14"/>
  <c r="F130" i="14"/>
  <c r="F129" i="14"/>
  <c r="F128" i="14"/>
  <c r="F127" i="14"/>
  <c r="F126" i="14"/>
  <c r="F125" i="14"/>
  <c r="F124" i="14"/>
  <c r="F123" i="14"/>
  <c r="F120" i="14"/>
  <c r="F121" i="14" s="1"/>
  <c r="F117" i="14"/>
  <c r="F118" i="14" s="1"/>
  <c r="I114" i="14"/>
  <c r="H114" i="14"/>
  <c r="G114" i="14"/>
  <c r="F113" i="14"/>
  <c r="F114" i="14" s="1"/>
  <c r="F110" i="14"/>
  <c r="F109" i="14"/>
  <c r="F108" i="14"/>
  <c r="F107" i="14"/>
  <c r="F106" i="14"/>
  <c r="F105" i="14"/>
  <c r="F102" i="14"/>
  <c r="F101" i="14"/>
  <c r="F100" i="14"/>
  <c r="F99" i="14"/>
  <c r="F98" i="14"/>
  <c r="F97" i="14"/>
  <c r="F96" i="14"/>
  <c r="F95" i="14"/>
  <c r="F94" i="14"/>
  <c r="F91" i="14"/>
  <c r="F92" i="14" s="1"/>
  <c r="F88" i="14"/>
  <c r="F89" i="14" s="1"/>
  <c r="F85" i="14"/>
  <c r="F84" i="14"/>
  <c r="F83" i="14"/>
  <c r="F82" i="14"/>
  <c r="F81" i="14"/>
  <c r="F78" i="14"/>
  <c r="F77" i="14"/>
  <c r="F76"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G47" i="14"/>
  <c r="G74" i="14" s="1"/>
  <c r="F44" i="14"/>
  <c r="F43" i="14"/>
  <c r="F42" i="14"/>
  <c r="F41" i="14"/>
  <c r="F40" i="14"/>
  <c r="F37" i="14"/>
  <c r="F36" i="14"/>
  <c r="F35" i="14"/>
  <c r="F34" i="14"/>
  <c r="F31" i="14"/>
  <c r="F30" i="14"/>
  <c r="F169" i="14"/>
  <c r="F27" i="14"/>
  <c r="F28" i="14" s="1"/>
  <c r="F24" i="14"/>
  <c r="F23" i="14"/>
  <c r="F22" i="14"/>
  <c r="F21" i="14"/>
  <c r="F20" i="14"/>
  <c r="F17" i="14"/>
  <c r="F16" i="14"/>
  <c r="F15" i="14"/>
  <c r="F14" i="14"/>
  <c r="F13" i="14"/>
  <c r="F10" i="14"/>
  <c r="F9" i="14"/>
  <c r="F8" i="14"/>
  <c r="F79" i="14" l="1"/>
  <c r="F32" i="14"/>
  <c r="F18" i="14"/>
  <c r="F166" i="14"/>
  <c r="F11" i="14"/>
  <c r="F74" i="14"/>
  <c r="F149" i="14"/>
  <c r="F86" i="14"/>
  <c r="F141" i="14"/>
  <c r="F38" i="14"/>
  <c r="F45" i="14"/>
  <c r="F111" i="14"/>
  <c r="F132" i="14"/>
  <c r="F25" i="14"/>
  <c r="F103" i="14"/>
  <c r="G132" i="14"/>
</calcChain>
</file>

<file path=xl/sharedStrings.xml><?xml version="1.0" encoding="utf-8"?>
<sst xmlns="http://schemas.openxmlformats.org/spreadsheetml/2006/main" count="729" uniqueCount="670">
  <si>
    <t>Stiprybės</t>
  </si>
  <si>
    <t>Silpnybės</t>
  </si>
  <si>
    <t>Grėsmės</t>
  </si>
  <si>
    <t>Veiksniai</t>
  </si>
  <si>
    <t>Veiksnių pokyčių vertinimas*</t>
  </si>
  <si>
    <t>Galimybės</t>
  </si>
  <si>
    <t>Regionų plėtros planų rengimo</t>
  </si>
  <si>
    <t>metodikos</t>
  </si>
  <si>
    <t>5 priedas</t>
  </si>
  <si>
    <t>2 lentelė. Regiono plėtros plano įgyvendinimo rezultatai.</t>
  </si>
  <si>
    <t xml:space="preserve">1. </t>
  </si>
  <si>
    <t>1.1.</t>
  </si>
  <si>
    <t>1.1.1.</t>
  </si>
  <si>
    <t>1.1.1.1.</t>
  </si>
  <si>
    <t>Vertinimo kriterijus</t>
  </si>
  <si>
    <t>Pasiekta  reikšmė</t>
  </si>
  <si>
    <t>* Veiksnių pokyčiai per ataskaitinį laikotarpį, regiono plėtros plano įgyvendinimo įtaka veiksnių pokyčiams.</t>
  </si>
  <si>
    <t>1.1.1.2.</t>
  </si>
  <si>
    <t>Nr.</t>
  </si>
  <si>
    <t>1 lentelė. Regiono plėtros plano SSGG lentelėje nurodytų veiksnių pokyčių įvertinimas.</t>
  </si>
  <si>
    <t xml:space="preserve">Iš viso </t>
  </si>
  <si>
    <t>Išmokėtas finansavimas (iš valstybės biudžeto, ES fondų ar kitų finansavimo šaltinių)</t>
  </si>
  <si>
    <t>Išmokėtos pareiškėjo / projekto vykdytojo  ir partnerio (-ių) lėšos</t>
  </si>
  <si>
    <t>Priemonių įgyvendinimas (Eur)</t>
  </si>
  <si>
    <t>Kodas</t>
  </si>
  <si>
    <t>Prioritetas, tikslas, uždavinys, priemonė</t>
  </si>
  <si>
    <t>Pavadinimas, mato vnt.</t>
  </si>
  <si>
    <t>Planuojama pasiekti  reikšmė</t>
  </si>
  <si>
    <t>Priemonei įgyvendinti numatytos lėšos (Eur)</t>
  </si>
  <si>
    <t>Planuojamas skirti finansavimas (iš valstybės biudžeto, ES fondų ar kitų finansavimo šaltinių)</t>
  </si>
  <si>
    <t>Planuojamos skirti pareiškėjo / projekto vykdytojo  ir partnerio (-ių) lėšos</t>
  </si>
  <si>
    <t>1.Susiformavęs regiono gyventojų mentalitetas ir patirtis, kuri leidžia suprasti skirtingas Vakarų ir Rytų verslo kultūras. Verslas plėtojamas abiem kryptimis</t>
  </si>
  <si>
    <t xml:space="preserve">4. Regione įsteigta Marijampolės laisvoji ekonominė zona </t>
  </si>
  <si>
    <t xml:space="preserve">5. Formuojasi automobilių prekybos, remonto bei aptarnavimo klasteris </t>
  </si>
  <si>
    <t xml:space="preserve">6. Demografinės senatvės koeficientas yra mažesnis nei šalyje. Tai reiškia, kad regione yra santykinai daugiau vaikų ir jaunimo nei vidutiniškai šalyje </t>
  </si>
  <si>
    <t xml:space="preserve">8. Regionas eilę metų pasižymi mažesniu nedarbo lygiu lyginant su šalies vidurkiu </t>
  </si>
  <si>
    <t xml:space="preserve">7. Sudarytos galimybės regione įgyti profesinį bei aukštąjį išsilavinimą. Regione veikia Marijampolės profesinio rengimo centras ir Marijampolės kolegija </t>
  </si>
  <si>
    <t xml:space="preserve">9. Gilios sporto tradicijos, profesionalūs sporto organizatoriai </t>
  </si>
  <si>
    <t xml:space="preserve">11. Gerėja socialinių paslaugų aprėptis, socialinės pagalbos į namus, globos namuose prieinamumas 
</t>
  </si>
  <si>
    <t xml:space="preserve">12. Turtingas regiono istorinis ir kultūrinis paveldas. Daug objektų sietinų su Lietuvos valstybingumu bei kultūrine, švietėjiška žymių žmonių veikla, gyvenimu </t>
  </si>
  <si>
    <t xml:space="preserve">13. Turtingi Panemunės gamtiniai ir rekreaciniai ištekliai </t>
  </si>
  <si>
    <t>15.Regione gerai išplėtota kelių ir geležinkelio transporto infrastruktūra. Nutiestos tarptautinės magistralės (TEN-T): I Kretos koridorius (A5) ir Kretos IX koridoriaus transporto atšaka Kaunas - Kaliningradas (A5, A7). Suplanuota, kad per regioną eis Rail Baltica geležinkelis, jungiantis Suomiją ir Vokietiją</t>
  </si>
  <si>
    <t>16. Išplėtota bei modernizuota tarptautinių, magistralinių ir krašto kelių infrastruktūra</t>
  </si>
  <si>
    <t xml:space="preserve">17. Pakankamai išvystyta pagrindinių apskrities miestų infrastruktūra (vandentiekio, nuotekų, dujų, šilumos, elektros energijos tinklai) </t>
  </si>
  <si>
    <t xml:space="preserve">18. Geros interneto prieinamumo galimybės (namų ūkių dalis, turinti interneto prieigą, didesnė nei šalies vidurkis; pakankamai išplėtotas viešųjų interneto prieigos taškų tinklas)  </t>
  </si>
  <si>
    <t xml:space="preserve">19. Didelės investicijos į šilumos gamybos ir tiekimo infrastruktūrą, šilumos mazgų daugiabučiuose namuose atnaujinimą, aplinkos taršos mažinimą </t>
  </si>
  <si>
    <t xml:space="preserve">20. Įrengti Marijampolės, Vilkaviškio, Kalvarijos miestų aplinkkeliai, sumažinantys atmosferos taršą miestuose </t>
  </si>
  <si>
    <t xml:space="preserve">21. Regione veikia ES reikalavimus atitinkantis regioninis sąvartynas, įrengtos specifinių atliekų surinkimo aikštelės. Taip pat uždaryti seni, reikalavimų neatitinkantys sąvartynai </t>
  </si>
  <si>
    <t xml:space="preserve">22. Žemės derlingumas Marijampolės apskrityje didesnis už šalies vidurkį, tai sudaro geras sąlygas plėtoti žemės ūkio veiklą </t>
  </si>
  <si>
    <t xml:space="preserve">23. Susiformavusios intensyvios augalininkystės, mėsos ir pieno gyvulininkystės tradicijos ir šiai veiklai palankios gamtinės ir klimatinės sąlygos </t>
  </si>
  <si>
    <t xml:space="preserve">1. Nepakankami Regionų plėtros tarybų įgaliojimai priimant sprendimus dėl dalies ES struktūrinės paramos lėšomis finansuojamų projektų atrankos </t>
  </si>
  <si>
    <t xml:space="preserve">2. Savivaldybių biudžeto vykdymo mechanizmas, kai sutaupytos lėšos grąžinamos į valstybės biudžetą, o ne nukreipiamos vykdomų projektų kofinansavimui, neskatina efektyvesnio lėšų panaudojimo, apriboja ES paramos panaudojimo galimybes </t>
  </si>
  <si>
    <t xml:space="preserve">3. Regiono ekonomikos našumas yra mažesnis negu šalies (vertinant pagal pridėtinę vertę, kurią sukuria vienas užimtasis) </t>
  </si>
  <si>
    <t xml:space="preserve">4. Žemi verslumo rodikliai </t>
  </si>
  <si>
    <t xml:space="preserve">5. Dideli vidiniai regiono ekonominiai netolygumai trukdo tolygiai ir darniai regiono plėtrai, ekonominė veikla koncentruojasi Marijampolės savivaldybėje  </t>
  </si>
  <si>
    <t xml:space="preserve">6. SVV įmonės per menkai pasinaudoja šalies mastu prieinamais finansavimo šaltiniais ir instrumentais (lengvatinės paskolos, garantijos, rizikos kapitalas) </t>
  </si>
  <si>
    <t xml:space="preserve">7. Per mažai dėmesio skiriama inovacijų diegimui smulkiose įmonėse </t>
  </si>
  <si>
    <t xml:space="preserve">8. Regionas (išskyrus Kazlų Rūdos savivaldybę) atsilieka pagal pritrauktas tiesiogines užsienio investicijas </t>
  </si>
  <si>
    <t xml:space="preserve">9. Stokojama investicijų į materialinės bazės atnaujinimą. Pagal materialinių investicijų apimtis vienam gyventojui Marijampolės regionas lenkia tik du regionus </t>
  </si>
  <si>
    <t xml:space="preserve">10. Nepakankamai bendradarbiauja smulkaus ir vidutinio verslo įmonės </t>
  </si>
  <si>
    <t xml:space="preserve">11. Žemas darbo užmokestis ir mažiausios vidutinės disponuojamos pajamos vienam namų ūkio nariui per mėnesį </t>
  </si>
  <si>
    <t xml:space="preserve">12. Maža vartotojų perkamoji galia, nesudaranti galimybių išplėtoti įvairiapusės prekybos ir paslaugų infrastruktūros nedidelėse, mažiau urbanizuotose vietovėse </t>
  </si>
  <si>
    <t>13. Nepakankamas pramonės įmonių, mokslo ir tyrimų institucijų bendradarbiavimas, kuriant naujus produktus ir jų gamybos technologijas</t>
  </si>
  <si>
    <t xml:space="preserve">14. Nepakankamas jaunimo profesinis orientavimas </t>
  </si>
  <si>
    <t xml:space="preserve">15. Darbo jėgos pasiūlos kokybinis neatitikimas rinkos poreikiams </t>
  </si>
  <si>
    <t xml:space="preserve">16. Kvalifikuotos darbo jėgos emigracija </t>
  </si>
  <si>
    <t xml:space="preserve">17. Siaura rekreacijos paslaugų (ypač poilsio ir pramogų) pasiūla, nesugebanti ilgiau regione sulaikyti transporto koridoriais vykstančius keleivius 
</t>
  </si>
  <si>
    <t xml:space="preserve">18. Apskrityje, kaip ir bendrai šalyje, išlieka neigiamos gyventojų skaičiaus mažėjimo tendencijos </t>
  </si>
  <si>
    <t xml:space="preserve">19. Lyginant su kitais šalies regionais, regione mažiausia gyventojų su aukščiausiu išsilavinimu dalis </t>
  </si>
  <si>
    <t xml:space="preserve">20. Žema bedarbių motyvacija ir registracija darbo biržoje ne užimtumo tikslais </t>
  </si>
  <si>
    <t xml:space="preserve">21. 8,6 proc. apskrities gyventojų yra socialinės pašalpos gavėjai. Blogiausia padėtis Kalvarijos savivaldybėje – 13,4 proc. </t>
  </si>
  <si>
    <t xml:space="preserve">22. Didelis socialinės rizikos šeimų skaičius </t>
  </si>
  <si>
    <t xml:space="preserve">24. Kai kuriose savivaldybėse prastas ikimokyklinio ugdymo prieinamumas </t>
  </si>
  <si>
    <t xml:space="preserve">25. Didėjantis pagyvenusių žmonių skaičius, jų ekonominis, socialinis, psichologinis ir fizinis nesaugumas </t>
  </si>
  <si>
    <t xml:space="preserve">26. Nors dalies kultūros įstaigų materialinė bazė buvo atnaujinta, regione vis dar yra įstaigų, kurių materialinė bazė neatitinka šiandienos poreikių </t>
  </si>
  <si>
    <t xml:space="preserve">27. Nors pastaraisiais metais buvo pagerintas dalies visuomeninių pastatų energetinis efektyvumas, regione dar daug visuomeninių pastatų, kurių energetinis efektyvumas prastas </t>
  </si>
  <si>
    <t xml:space="preserve">28. Susidėvėjęs miesto ir priemiesčio autobusų parkas </t>
  </si>
  <si>
    <t xml:space="preserve">30. Lėti daugiabučių namų gyventojų bendrijų steigimosi tempai, nėra jų iniciatyvos dalyvaujant energijos taupymo programose </t>
  </si>
  <si>
    <t xml:space="preserve">31. Gana lėtai plėtojamos alternatyvios žemės ūkio veiklos </t>
  </si>
  <si>
    <t xml:space="preserve">2. Marijampolės regionas yra pasienio regionas. Tokia geografinė padėtis palanki tarptautiniam bendradarbiavimui su Lenkija ir Rusija (Kaliningrado sritimi) </t>
  </si>
  <si>
    <t xml:space="preserve">3. Naujos regiono galimybės siejamos su Marijampolės laisvąją ekonomine zona (LEZ) bei kitų regione numatytų pramoninių teritorijų suformavimu </t>
  </si>
  <si>
    <t xml:space="preserve">4. Regione gaminamos produkcijos prekės ženklų stiprinimas </t>
  </si>
  <si>
    <t xml:space="preserve">5. Euro įvedimas didins regiono investicinį patrauklumą </t>
  </si>
  <si>
    <t xml:space="preserve">6. Dėl augančio šalies ūkio didėjančios gyventojų pajamos, besikeičiantys įpročiai sudarys prielaidas daugiau laiko skirti savo sveikatai, poilsiui ir pramogoms </t>
  </si>
  <si>
    <t xml:space="preserve">7. Augantis kokybės, naujų technologijų, aplinkosaugos teikiamos naudos suvokimas versle ir visuomenėje </t>
  </si>
  <si>
    <t xml:space="preserve">8. Didėjantis tranzitu per regioną vykstančių transporto priemonių ir keleivių srautas </t>
  </si>
  <si>
    <t xml:space="preserve">9. Didėjantis profesinėse mokyklose parengtų specialistų skaičius </t>
  </si>
  <si>
    <t xml:space="preserve">10. Yra jaunimo verslumo iniciatyvų, kurias įgyvendina regiono valdžia (savivaldybių lygiu) bendradarbiaudama su regiono įmonėmis ir švietimo įstaigomis. Kyla poreikis šiais iniciatyvas plėtoti </t>
  </si>
  <si>
    <t xml:space="preserve">11. Sektorinio praktinio mokymo centro plėtra suteikia prielaidas koncentruoti profesinio ugdymo potencialą </t>
  </si>
  <si>
    <t xml:space="preserve">12. Darbo rinkos priemonių efektyvumo didinimas, gerinant bendradarbiavimą tarp darbo biržų, mokslo institucijų ir darbdavių </t>
  </si>
  <si>
    <t xml:space="preserve">13. Turimas kultūros, sporto, bendruomenines įstaigas plačiau išnaudoti mokinių neformaliojo ugdymo reikmėms </t>
  </si>
  <si>
    <t>14. Stiprinti regiono aukštąją mokyklą kaip regiono inovacijų, klasterių centrą</t>
  </si>
  <si>
    <t xml:space="preserve">15. Socialiai pažeidžiamų žmonių grupių integracija į visuomenę, plėtojant jiems skirtas socialines paslaugas </t>
  </si>
  <si>
    <t xml:space="preserve">16. Į nestacionarių socialinių paslaugų teikimą plačiau įtraukti bendruomenines organizacijas </t>
  </si>
  <si>
    <t xml:space="preserve">17. Didelis ES dėmesys socialinės atskirties mažinimo iniciatyvoms, projektų finansavimo galimybės </t>
  </si>
  <si>
    <t xml:space="preserve">18. Augantis bendruomeninių organizacijų skaičius ir šių organizacijų paslaugų plėtra </t>
  </si>
  <si>
    <t xml:space="preserve">19. Didelis ES dėmesys kultūros apsaugai bei jos unikalumo puoselėjimui </t>
  </si>
  <si>
    <t xml:space="preserve">20. Regiono etninio savitumo, kultūrinio patrauklumo ir atvirumo didinimas </t>
  </si>
  <si>
    <t xml:space="preserve">21. Kultūros paveldo objektų atstatymas, restauravimas bei pritaikymas kultūros, turizmo ir bendruomenės reikmėms </t>
  </si>
  <si>
    <t xml:space="preserve">22. Parengti ar atnaujinti pagrindiniai regiono ir savivaldybių strateginio ir teritorinio planavimo dokumentai sudaro pagrindą veiklos ir investicijų plėtojimui </t>
  </si>
  <si>
    <t xml:space="preserve">23. Savivaldybių teikiamų viešųjų paslaugų perkėlimas į elektroninę erdvę </t>
  </si>
  <si>
    <t xml:space="preserve">24. Paklausos inovatyviems produktams ir paslaugoms kūrimas iš viešojo sektoriaus pusės, įgyvendinant energetikos, pastatų renovavimo ir panašius projektus </t>
  </si>
  <si>
    <t xml:space="preserve">25. Augantis visuomenės sąmoningumas ir dėmesys aplinkosaugos problemoms </t>
  </si>
  <si>
    <t xml:space="preserve">26. Regiono teritorijos pasiekiamumo didinimas, tobulinant regiono kelių dangą </t>
  </si>
  <si>
    <t xml:space="preserve">27. Galimybė didinti centralizuoto vandens tiekimo apimtis, prijungiant naujus vartotojus </t>
  </si>
  <si>
    <t>28. ES reikalavimai aplinkosaugos srityje, didinantys įmonių suinteresuotumą naudoti pažangias technologijas ir mažinantys įmonių neigiamą poveikį aplinkai</t>
  </si>
  <si>
    <t xml:space="preserve">29. Didėjanti informacinių technologijų aprėptis </t>
  </si>
  <si>
    <t xml:space="preserve">30. Didėjantis valdžios dėmesys, finansinė ir techninė parama žemės ūkio ir kaimo plėtrai </t>
  </si>
  <si>
    <t xml:space="preserve">31. Didėjantis kaimo gyventojų pasiryžimas tradicines ūkininkavimo formas keisti į alternatyvias </t>
  </si>
  <si>
    <t xml:space="preserve">1. Savivaldybės gali tapti nepajėgios išlaikyti naujai sukurtą infrastruktūrą ir kofinansuoti stambius ES struktūrinių fondų projektus </t>
  </si>
  <si>
    <t xml:space="preserve">2. Kaip ir visai šaliai, regionui būdingas „protų nutekėjimas”, silpninantis regiono intelektualinį potencialą, sukeliantis depopuliaciją, aštrinantis kvalifikuotos darbo jėgos stygiaus problemas </t>
  </si>
  <si>
    <t xml:space="preserve">3. Lietuvos ekonomikos internacionalizacijos sąlygoti stiprūs išoriniai iššūkiai regiono ekonomikos plėtrai </t>
  </si>
  <si>
    <t xml:space="preserve">4. Praktiškai sunkiai prognozuojami pasaulinės ekonomikos cikliniai nuosmukiai ir nereguliarios krizės, kurios gali pridaryti daug žalos regiono ekonomikai </t>
  </si>
  <si>
    <t xml:space="preserve">5. Agresyvi stambaus verslo konkurencija. Prekybos centrų dominavimas prieš smulkiuosius verslininkus </t>
  </si>
  <si>
    <t xml:space="preserve">6. Dėl didėjančios neurbanizuotų vietovių atskirties bei jų gyventojų senėjimo mažėjantis įmonių susidomėjimas plėtoti verslą šiose vietovėse </t>
  </si>
  <si>
    <t xml:space="preserve">7. Auganti energetinių resursų kaina ir jos sąlygojamas regiono ekonomikos konkurencingumo mažėjimas </t>
  </si>
  <si>
    <t xml:space="preserve">8. Esamos darbo jėgos kvalifikacijos neatitikimas įmonių poreikiams </t>
  </si>
  <si>
    <t xml:space="preserve">9. Kvalifikuotos darbo jėgos stygius neleidžia pritraukti aukštą pridėtinę vertę kuriančių investuotojų </t>
  </si>
  <si>
    <t xml:space="preserve">10. Emigracijos sukuriami neigiami socialiniai padariniai (vaikai likę be vieno ar abiejų tėvų priežiūros ir kt.) </t>
  </si>
  <si>
    <t>11. Dėl nepakankamo dėmesio ir paramos socialinę atskirtį jaučiančioms šeimoms didėjanti jų atskirtis ir nepasitikėjima</t>
  </si>
  <si>
    <t xml:space="preserve">12. Vaikų, augančių socialinės rizikos šeimose, psichologinės ir socialinės raidos problemos </t>
  </si>
  <si>
    <t xml:space="preserve">15. Mažėjantis gimstamumas ir senstanti visuomenė </t>
  </si>
  <si>
    <t xml:space="preserve">16. Mažas gyventojų fizinis aktyvumas blogins jų sveikatą </t>
  </si>
  <si>
    <t>19. Augančios paslaugų kainos dėl naujų vandentvarkos, atliekų tvarkymo infrastruktūros objektų statybos</t>
  </si>
  <si>
    <t>Tikslas: Skatinti mokytis visą gyvenimą</t>
  </si>
  <si>
    <t>Uždavinys: Gerinti švietimo kokybę, prieinamumą ir didinti paslaugų įvairovę</t>
  </si>
  <si>
    <t>Priemonė: Ikimokyklinio ir priešmokyklinio ugdymo prieinamumo didinimas</t>
  </si>
  <si>
    <t>Priemonė: Mokyklų tinklo efektyvumo didinimas</t>
  </si>
  <si>
    <t>1.1.1.3</t>
  </si>
  <si>
    <t>Priemonė: Neformalaus švietimo infrastruktūros tobulinimas</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</si>
  <si>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</si>
  <si>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</si>
  <si>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</si>
  <si>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</si>
  <si>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</si>
  <si>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</si>
  <si>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1.2.1.2</t>
  </si>
  <si>
    <t>Priemonė: Modernizuoti savivaldybių kultūros infrastruktūrą</t>
  </si>
  <si>
    <t>1.3</t>
  </si>
  <si>
    <t>Tikslas: Didinti gyventojų gerovę ir socialinę aprėptį bei ugdyti sveiką gyvenseną</t>
  </si>
  <si>
    <t>1.3.1</t>
  </si>
  <si>
    <t>1.3.1.1</t>
  </si>
  <si>
    <t>Uždavinys: Siekti vaiko ir šeimos gerovės</t>
  </si>
  <si>
    <t xml:space="preserve">Priemonė: Socialinių paslaugų infrastruktūros plėtra </t>
  </si>
  <si>
    <t>1.3.2.2</t>
  </si>
  <si>
    <t>Priemonė: Pirminės asmens sveikatos priežiūros veiklos efektyvumo didinimas</t>
  </si>
  <si>
    <t>1.3.2.3</t>
  </si>
  <si>
    <t>Priemonė: Sveikos gyvensenos skatinimas regioniniu lygiu</t>
  </si>
  <si>
    <t>1.3.2.4</t>
  </si>
  <si>
    <t>Priemonė: Priemonių, gerinančių ambulatorinių sveikatos priežiūros paslaugų prieinamumą tuberkulioze sergantiems asmenims, įgyvendinimas</t>
  </si>
  <si>
    <t xml:space="preserve">2. </t>
  </si>
  <si>
    <t>2.1</t>
  </si>
  <si>
    <t>2.1.1</t>
  </si>
  <si>
    <t>2.1.1.1</t>
  </si>
  <si>
    <t>Prioritetas: Ekonomikos skatinimas</t>
  </si>
  <si>
    <t>Tikslas: Sukurti tvarią, tolygią ir efektyvią ekonominę infrastruktūrą</t>
  </si>
  <si>
    <t>Uždavinys: Plėtoti modernią transporto infrastruktūrą ir darnų judumą</t>
  </si>
  <si>
    <t>Priemonė: Darnaus judumo priemonių diegimas</t>
  </si>
  <si>
    <t>2.1.1.3</t>
  </si>
  <si>
    <t>Priemonė: Vietinių kelių vystymas</t>
  </si>
  <si>
    <t>2.1.1.4</t>
  </si>
  <si>
    <t>Priemonė: Pėsčiųjų ir dviračių takų rekonstrukcija ir plėtra</t>
  </si>
  <si>
    <t>2.1.2</t>
  </si>
  <si>
    <t xml:space="preserve">Uždavinys: Plėtoti turizmo infrastruktūrą, įskaitant kultūros ir gamtos paveldą </t>
  </si>
  <si>
    <t>2.1.3</t>
  </si>
  <si>
    <t>2.1.3.1</t>
  </si>
  <si>
    <t>Uždavinys:  Skatinti darnų išteklių naudojimą</t>
  </si>
  <si>
    <t>Priemonė: Paviršinių nuotekų sistemų tvarkymas</t>
  </si>
  <si>
    <t>2.1.3.2</t>
  </si>
  <si>
    <t>Priemonė: Komunalinių atliekų rūšiuojamojo surinkimo infrastruktūros plėtra</t>
  </si>
  <si>
    <t>2.1.3.3</t>
  </si>
  <si>
    <t>Priemonė: Geriamojo vandens tiekimo ir nuotekų tvarkymo sistemų renovavimas ir plėtra, įmonių valdymo tobulinimas</t>
  </si>
  <si>
    <t>2.1.3.4</t>
  </si>
  <si>
    <t>Priemonė: Kraštovaizdžio apsauga</t>
  </si>
  <si>
    <t>2.2</t>
  </si>
  <si>
    <t>2.2.1</t>
  </si>
  <si>
    <t>2.2.1.1</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</si>
  <si>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</si>
  <si>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</si>
  <si>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</si>
  <si>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2.2.1.2</t>
  </si>
  <si>
    <t>Priemonė: Pereinamojo laikotarpio tikslinių teritorijų vystymas. I</t>
  </si>
  <si>
    <t xml:space="preserve">2.2.1.3 </t>
  </si>
  <si>
    <t>Priemonė: Kompleksinė paslaugų plėtra integruotų teritorijų vystymo programų tikslinėse teritorijose</t>
  </si>
  <si>
    <t>2.2.1.4.</t>
  </si>
  <si>
    <t>2.2.2</t>
  </si>
  <si>
    <t>2.2.2.1</t>
  </si>
  <si>
    <t xml:space="preserve">Uždavinys: Gerinti kaimo vietovių gyvenamąją aplinką (kompleksinis kaimo vietovių vystymas ir plėtra) </t>
  </si>
  <si>
    <t>2.2.2.2</t>
  </si>
  <si>
    <t>Priemonė: Pagrindinės paslaugos ir kaimų atnaujinimas kaimo vietovėse</t>
  </si>
  <si>
    <t xml:space="preserve">3. </t>
  </si>
  <si>
    <t>3.1</t>
  </si>
  <si>
    <t>3.1.1</t>
  </si>
  <si>
    <t>3.1.1.1</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</si>
  <si>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</si>
  <si>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</si>
  <si>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</si>
  <si>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</si>
  <si>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1.1-ef-1</t>
  </si>
  <si>
    <t>1.2-ef-1</t>
  </si>
  <si>
    <t>1.3-ef-1</t>
  </si>
  <si>
    <t>1.3-ef-2</t>
  </si>
  <si>
    <t xml:space="preserve">2.1-ef-1 </t>
  </si>
  <si>
    <t>2.1-ef-2</t>
  </si>
  <si>
    <t>3.1-ef-1</t>
  </si>
  <si>
    <t>1.1.1</t>
  </si>
  <si>
    <t>Rezultato vertinimo kriterijus: Modernizuotų švietimo ir kultūros objektų skaičius</t>
  </si>
  <si>
    <t>Efekto vertinimo kriterijus: Vartotojų, kurie gauna naudą iš švietimo ir kultūros projektų, skaičius</t>
  </si>
  <si>
    <t>Rezultato vertinimo kriterijus: Finansuotų švietimo ir kultūros paslaugas/veiklas gerinančių projektų skaičius</t>
  </si>
  <si>
    <t>Efekto vertinimo kriterijus: Vartotojų, kurie gauna naudą iš kultūros srities ir pilietiškumo skatinimo projektų, skaičius</t>
  </si>
  <si>
    <t>Efekto vertinimo kriterijus: Asmenų, kurie naudojasi ikimokyklinio ugdymo ir neformalaus švietimo bei kompleksinių paslaugų vaikui ir šeimai projektų rezultatais, skaičius</t>
  </si>
  <si>
    <t>Efekto vertinimo kriterijus: Asmenų, gaunančių naudą iš socialinių paslaugų, švietimo, sveikatos, transporto, kultūros projektų, skaičius</t>
  </si>
  <si>
    <t>Efekto vertinimo kriterijus: Apgyvendintų turistų ir suteiktų nakvynių skaičius</t>
  </si>
  <si>
    <t>Efekto vertinimo kriterijus: Subjektų, gavusių naudą iš vykdytų darnų išteklių naudojimą skatinančių projektų, skaičius</t>
  </si>
  <si>
    <t>Efekto vertinimo kriterijus: Gyventojų, kurie gyvena sutvarkytose tikslinėse teritorijose, skaičius</t>
  </si>
  <si>
    <t>Efekto vertinimo kriterijus: Gyventojų, kurie gyvena sutvarkytose kaimo teritorijose, skaičius</t>
  </si>
  <si>
    <t>Efekto vertinimo kriterijus: Gyventojų, gaunančių naudą iš įgyvendintų viešojo valdymo tobulinimo projektų, skaičius</t>
  </si>
  <si>
    <t>Rezultato vertinimo kriterijus: Modernizuotų kultūros paveldo 
objektų skaičius</t>
  </si>
  <si>
    <t>Rezultato vertinimo kriterijus: Finansuotų vaikų ir jaunimo bei 
bendruomeninių iniciatyvų skaičius</t>
  </si>
  <si>
    <t>1.3.2</t>
  </si>
  <si>
    <t>1.3.2.1</t>
  </si>
  <si>
    <t>Uždavinys: Didinti viešųjų paslaugų prieinamumą, ugdyti sveikos gyvensenos savimonę</t>
  </si>
  <si>
    <t xml:space="preserve">Priemonė: Socialinio būsto fondo plėtra </t>
  </si>
  <si>
    <t>Rezultato vertinimo kriterijus: Sutvarkytų gatvių ruožų ilgis (km)</t>
  </si>
  <si>
    <t>Rezultato vertinimo kriterijus: Rekonstruotų / nutiestų naujų kelių ilgis (km)</t>
  </si>
  <si>
    <t>Rezultato vertinimo kriterijus: Nutiestų dviračių / pėsčiųjų takų ilgis (km)</t>
  </si>
  <si>
    <t>Rezultato vertinimo kriterijus: Įdiegtų ir rekonstruotų aplinką 
tausojančių ir saugų eismą didinančių priemonių skaičius</t>
  </si>
  <si>
    <t>Rezultato vertinimo kriterijus: Finansuotų turizmo projektų skaičius</t>
  </si>
  <si>
    <t>Rezultato vertinimo kriterijus: Finansuotų darnų išteklių naudojimą skatinančių projektų skaičius</t>
  </si>
  <si>
    <t>Rezultato vertinimo kriterijus: Kompleksiškai sutvarkytų gyvenamųjų vietovių skaičius</t>
  </si>
  <si>
    <t>Rezultato vertinimo kriterijus: Kompleksiškai sutvarkytų kaimo gyvenamųjų vietovių skaičius</t>
  </si>
  <si>
    <t>Rezultato vertinimo kriterijus: Finansuotų asmenų aptarnavimo kokybės didinimo projektų skaičius</t>
  </si>
  <si>
    <t>Priemonė</t>
  </si>
  <si>
    <t>Projektas</t>
  </si>
  <si>
    <t>R-705</t>
  </si>
  <si>
    <t>„Pilviškių „Santakos“ gimnazijos ikimokyklinio ugdymo pastato modernizavimas“</t>
  </si>
  <si>
    <t>Marijampolės vaikų lopšelio-darželio „Rasa“ modernizavimas</t>
  </si>
  <si>
    <t>R-724</t>
  </si>
  <si>
    <t>Ugdymo veiklos kokybės gerinimas Plutiškių gimnazijoje</t>
  </si>
  <si>
    <t>Mokyklų tinklo efektyvumo didinimas Vilkaviškio rajone</t>
  </si>
  <si>
    <t>Ugdymo kokybės gerinimas Kalvarijos gimnazijoje</t>
  </si>
  <si>
    <t>Ugdymo kokybės gerinimas Marijampolės Rygiškių Jono gimnazijoje</t>
  </si>
  <si>
    <t>Šakių rajono savivaldybės mokyklų tinklo efektyvumo didinimas</t>
  </si>
  <si>
    <t>R-725</t>
  </si>
  <si>
    <t>Neformaliojo švietimo infrastruktūros tobulinimas Kazlų Rūdoje</t>
  </si>
  <si>
    <t>Neformaliojo švietimo infrastruktūros tobulinimas Marijampolėje</t>
  </si>
  <si>
    <t>Neformaliojo švietimo infrastruktūros tobulinimas Vilkaviškio rajono savivaldybėje</t>
  </si>
  <si>
    <t>Neformaliojo švietimo veiklų kokybės gerinimas Kalvarijos meno mokykloje</t>
  </si>
  <si>
    <t>Neformaliojo švietimo infrastruktūros tobulinimas Šakių mieste</t>
  </si>
  <si>
    <t>Iš viso:</t>
  </si>
  <si>
    <t xml:space="preserve">1.2.1. </t>
  </si>
  <si>
    <t>R-302</t>
  </si>
  <si>
    <t>Kultūros paveldo objekto atgaivinimas ir išsaugojimas pritaikant jį bendruomenės poreikiams Kazlų Rūdoje</t>
  </si>
  <si>
    <t>R-305</t>
  </si>
  <si>
    <t>Marijampolės Petro Kriaučiūno viešosios bibliotekos modernizavimas ir paslaugų plėtra</t>
  </si>
  <si>
    <t>Kalvarijos savivaldybės viešosios bibliotekos patalpų pritaikymas bendruomenės poreikiams</t>
  </si>
  <si>
    <t xml:space="preserve"> 1.3.1. </t>
  </si>
  <si>
    <t>R-407</t>
  </si>
  <si>
    <t>Socialinių paslaugų infrastruktūros plėtra Vilkaviškio rajono savivaldybėje</t>
  </si>
  <si>
    <t>Socialinių paslaugų infrastruktūros plėtra Kazlų Rūdoje</t>
  </si>
  <si>
    <t>Socialinių paslaugų infrastruktūros plėtra Marijampolės savivaldybėje</t>
  </si>
  <si>
    <t xml:space="preserve"> 1.3.2. </t>
  </si>
  <si>
    <t xml:space="preserve">R-408 </t>
  </si>
  <si>
    <t>Vilkaviškio rajono savivaldybės socialinio būsto fondo plėtra</t>
  </si>
  <si>
    <t xml:space="preserve">R-609 </t>
  </si>
  <si>
    <t>UAB InMedica klinikos Marijampolėje veiklos efektyvumo didinimas</t>
  </si>
  <si>
    <t>R-630</t>
  </si>
  <si>
    <t>Sveikos gyvensenos skatinimas Šakių rajone</t>
  </si>
  <si>
    <t>Sveikos gyvensenos skatinimas Vilkaviškio rajono savivaldybėje</t>
  </si>
  <si>
    <t>Sveikos gyvensenos skatinimas Kalvarijos, Kazlų Rūdos ir Marijampolės savivaldybėse</t>
  </si>
  <si>
    <t>R-615</t>
  </si>
  <si>
    <t>Tuberkulioze sergančių asmenų paslaugų prieinamumo gerinimas Kalvarijos savivaldybėje</t>
  </si>
  <si>
    <t>Priemonių, gerinančių ambulatorinių sveikatos priežiūros paslaugų prieinamumą tuberkulioze sergantiems asmenims, įgyvendinimas Vilkaviškio rajone</t>
  </si>
  <si>
    <t>Sveikatos priežiūros paslaugų prieinamumo gerinimas tuberkulioze sergantiems asmenims Kazlų Rūdos savivaldybėje</t>
  </si>
  <si>
    <t xml:space="preserve"> 2.1.1.</t>
  </si>
  <si>
    <t>R-511</t>
  </si>
  <si>
    <t>Kazlų Rūdos miesto Gedimino ir Kęstučio gatvių dalių infrastruktūros sutvarkymas</t>
  </si>
  <si>
    <t>Marijampolės savivaldybės Kauno gatvės dalies ir Kempingo gatvės rekonstrukcija</t>
  </si>
  <si>
    <t>Vilkaviškio miesto Kęstučio ir Maironio gatvių dalių rekonstrukcija</t>
  </si>
  <si>
    <t>Vilkaviškio miesto Vilniaus gatvės dalies rekonstrukcija</t>
  </si>
  <si>
    <t>R-516</t>
  </si>
  <si>
    <t>Dviračių takas Kazlų Rūda - naujosios miesto kapinės</t>
  </si>
  <si>
    <t xml:space="preserve"> 2.1.2.</t>
  </si>
  <si>
    <t>R-821</t>
  </si>
  <si>
    <t xml:space="preserve"> 2.1.3.</t>
  </si>
  <si>
    <t>R-007</t>
  </si>
  <si>
    <t>Marijampolės miesto paviršinių nuotekų tvarkymo sistemų rekonstrukcija ir plėtra</t>
  </si>
  <si>
    <t>R-008</t>
  </si>
  <si>
    <t>Marijampolės regiono komunalinių atliekų rūšiuojamojo surinkimo infrastruktūros plėtra</t>
  </si>
  <si>
    <t>R-014</t>
  </si>
  <si>
    <t>Geriamojo vandens tiekimo ir nuotekų tvarkymo sistemų renovavimas ir plėtra Kalvarijos savivaldybėje</t>
  </si>
  <si>
    <t>Vandens tiekimo ir nuotekų tinklų renovavimas ir plėtra Kazlų Rūdos savivaldybėje (Ąžuolų Būdoje, Antanave, Plutiškėse, Kazlų Rūdoje ir Bagotojoje)</t>
  </si>
  <si>
    <t>Vandens tiekimo ir nuotekų tvarkymo sistemų renovavimas ir plėtra Šakių rajone</t>
  </si>
  <si>
    <t>Vandentiekio ir nuotekų tinklų rekonstrukcija ir plėtra Marijampolės savivaldybėje</t>
  </si>
  <si>
    <t>R-019</t>
  </si>
  <si>
    <t>Šakių miesto su priemiesčiais bendrojo plano su GIS sistema koregavimas</t>
  </si>
  <si>
    <t>Bešeimininkių apleistų pastatų ir įrenginių likvidavimas Vilkaviškio rajono savivaldybėje</t>
  </si>
  <si>
    <t>Kraštovaizdžio formavimas ir ekologinės būklės gerinimas Kalvarijos mieste</t>
  </si>
  <si>
    <t>Kraštovaizdžio formavimas ir ekologinės būklės gerinimas gamtinio karkaso teritorijose Marijampolės savivaldybėje</t>
  </si>
  <si>
    <t>2.2.1.</t>
  </si>
  <si>
    <t>R-905</t>
  </si>
  <si>
    <t>Vilkaviškio miesto rekreacinės teritorijos prie Šeimenos upės sukūrimas ir kompleksiškas prieigų sutvarkymas</t>
  </si>
  <si>
    <t>2.2.2.</t>
  </si>
  <si>
    <t>R-908</t>
  </si>
  <si>
    <t>Viešųjų erdvių sutvarkymas Virbalio miestelyje, pritaikant poilsiui ir bendruomenės poreikiams</t>
  </si>
  <si>
    <t>Viešųjų erdvių sutvarkymas Pilviškių miestelyje, pritaikant renginiams, fizinio aktyvumo didinimui</t>
  </si>
  <si>
    <t>Gelgaudiškio gyvenamosios vietovės atnaujinimas</t>
  </si>
  <si>
    <t>Lukšių gyvenamosios vietovės atnaujinimas</t>
  </si>
  <si>
    <t>Kudirkos Naumiesčio gyvenamosios vietovės atnaujinimas</t>
  </si>
  <si>
    <t>R-920</t>
  </si>
  <si>
    <t>Paslaugų ir asmenų aptarnavimo kokybės gerinimas Marijampolės savivaldybėje</t>
  </si>
  <si>
    <t>Ikimokyklinio ugdymo paslaugų plėtra Kazlų Rūdoje</t>
  </si>
  <si>
    <t>Finansavimas iš ES investicijų ar kitų tarptautinių finansavimo šaltinių</t>
  </si>
  <si>
    <t>Finansavimas iš valstybės biudžeto</t>
  </si>
  <si>
    <t>Socialinių paslaugų infrastruktūros plėtra Šakių rajone</t>
  </si>
  <si>
    <t>Šakių rajono savivaldybės socialinio būsto fondo plėtra</t>
  </si>
  <si>
    <t xml:space="preserve">Socialinio būsto fondo plėtra Marijampolės savivaldybėje </t>
  </si>
  <si>
    <t>Socialinio būsto fondo plėtra Kalvarijos savivaldybėje</t>
  </si>
  <si>
    <t>Socialinio būsto fondo plėtra Kazlų Rūdos savivaldybėje</t>
  </si>
  <si>
    <t>Pirminės asmens sveikatos priežiūros veiklos efektyvumo didinimas Kalvarijos savivaldybėje</t>
  </si>
  <si>
    <t>Pirminės asmens sveikatos priežiūros veiklos efektyvumo didinimas Kazlų Rūdos savivaldybėje</t>
  </si>
  <si>
    <t>UAB Aglisa vaikų ir vyresnio amžiaus ligų profilaktikos, prevencijos ir ankstyvos diagnostikos gerinimas</t>
  </si>
  <si>
    <t xml:space="preserve">Rimanto Bernoto pirminės sveikatos priežiūros centro veiklos efektyvumo ir paslaugų prieinamumo  gerinimas </t>
  </si>
  <si>
    <t>Lino Bieliausko šeimos klinikos veiklos efektyvumo didinimas</t>
  </si>
  <si>
    <t>R. Gabrilavičienės bendrosios praktikos gyd. kabineto teikiamų sveikatos priežiūros paslaugų kokybės ir prieinamumo gerinimas Šunskų seniūnijoje</t>
  </si>
  <si>
    <t>Onos Gurevičienės šeimos klinikos veiklos efektyvumo didinimas</t>
  </si>
  <si>
    <t>Sveikatos priežiūros kokybės ir prieinamumo gerinimas tikslinėms gyventojų grupėms UAB Gutavita</t>
  </si>
  <si>
    <t>UAB „Jogimeda“ teikiamų sveikatos priežiūros paslaugų kokybės ir prieinamumo Marijampolės savivaldybėje pagerinimas</t>
  </si>
  <si>
    <t>UAB Gydytojų Keršanskų klinika teikiamų paslaugų kokybės ir prieinamumo gerinimas</t>
  </si>
  <si>
    <t>UAB  Liudvinavo ambulatorijos veiklos efektyvumo didinimas</t>
  </si>
  <si>
    <t>UAB „MediCA klinika“ teikiamų pirminės asmens sveikatos priežiūros paslaugų efektyvumo didinimas Marijampolės savivaldybėje</t>
  </si>
  <si>
    <t>Marijampolės pirminės sveikatos priežiūros centro paslaugų kokybės gerinimas ir veiklos efektyvumo didinimas</t>
  </si>
  <si>
    <t>UAB Sasnavos ambulatorija veikos efektyvumo didinimas</t>
  </si>
  <si>
    <t>UAB Skraistelė teikiamų paslaugų kokybės gerinimas</t>
  </si>
  <si>
    <t>Danguolės Skurkienės bendrosios medicinos klinikos veiklos efektyvumo didinimas</t>
  </si>
  <si>
    <t>Pirminių asmens sveikatos priežiūros paslaugų gerinimas vyresniems gyventojams, užtikrinant sveiką senėjimą, Marijampolės savivaldybėje</t>
  </si>
  <si>
    <t>Pirminės asmens sveikatos priežiūros veiklos efektyvumo didinimas UAB Dalios Zaleskienės ambulatorijoje</t>
  </si>
  <si>
    <t>Šakių rajono  pirminės asmens  sveikatos priežiūros  veiklos efektyvumo didinimas</t>
  </si>
  <si>
    <t>Pirminės asmens sveikatos priežiūros veiklos efektyvumo didinimas UAB Šakių psichikos sveikatos centre</t>
  </si>
  <si>
    <t>Viešosios įstaigos Kybartų pirminės sveikatos priežiūros centro paslaugų prieinamumo ir kokybės gerinimas</t>
  </si>
  <si>
    <t>Pirminės asmens sveikatos priežiūros veiklos efektyvumo didinimas UAB Vilkaviškio šeimos klinika aptarnaujamoje teritorijoje</t>
  </si>
  <si>
    <t>Paslaugų Vilkaviškio šeimos medicinos centro pacientams prieinamumo ir efektyvumo didinimas</t>
  </si>
  <si>
    <t>Efektyvumo didinimas, aptarnaujant kūdikius, pagyvenusius ir neįgalius pacientus</t>
  </si>
  <si>
    <t>Vilkaviškio pirminės sveikatos priežiūros centro pirminės asmens sveikatos priežiūros veiklos efektyvumo didinima</t>
  </si>
  <si>
    <t>Žilvinos Urbonavičienės įmonės teikiamų medicininių paslaugų kokybės gerinimas</t>
  </si>
  <si>
    <t>Ambulatorinių sveikatos priežiūros paslaugų prieinamumo tuberkulioze sergantiems asmenims gerinimas</t>
  </si>
  <si>
    <t>Priemonių, gerinančių ambulatorinių sveikatos priežiūros paslaugų prieinamumą tuberkulioze sergantiems pacientams įgyvendinimas Šakių rajone</t>
  </si>
  <si>
    <t>R-514</t>
  </si>
  <si>
    <t>R-518</t>
  </si>
  <si>
    <t>Darnaus judumo priemonių diegimas Marijampolės mieste</t>
  </si>
  <si>
    <t>Vietinio susisiekimo viešojo transporto priemonių parko atnaujinimas Marijampolės savivaldybėje</t>
  </si>
  <si>
    <t xml:space="preserve">Vilkaviškio miesto Janonio gatvės dalies rekonstrukcija </t>
  </si>
  <si>
    <t>Kalvarijos miesto Laisvės gatvės rekonstrukcija</t>
  </si>
  <si>
    <t>Šakių miesto susisiekimo infrastruktūros modernizavimas</t>
  </si>
  <si>
    <t>Naujos Šiaurės g. atkarpos tarp Vienybės g. ir Pilviškių g. statyba</t>
  </si>
  <si>
    <t>Kazlų Rūdos miesto Vytauto gatvės dalies infrastruktūros gerinimas</t>
  </si>
  <si>
    <t>Pėsčiųjų ir dviračių tako įrengimas Marijampolėje</t>
  </si>
  <si>
    <t>Pėsčiųjų ir dviračių tako įrengimas Dariaus ir Girėno g., 
Kalvarijos mieste</t>
  </si>
  <si>
    <t>Pėsčiųjų tako tarp Vilkaviškio ligoninės ir poliklinikos įrengimas</t>
  </si>
  <si>
    <t>Pėsčiųjų tako įrengimas  teritorijoje tarp Radastų ir Lauko g. 
Vilkaviškio mieste</t>
  </si>
  <si>
    <t>Pėsčiųjų ir dviračių takų įrengimas teritorijoje tarp V. Kudirkos ir Kęstučio gatvių Šakiuose</t>
  </si>
  <si>
    <t>Turizmo trasų ir maršrutų (Šešupės vandens trasos ir kt.) informacinės infrastruktūros plėtra</t>
  </si>
  <si>
    <t>Geriamojo vandens tiekimo ir nuotekų tvarkymo sistemų renovavimas ir plėtra Vilkaviškio rajone</t>
  </si>
  <si>
    <t xml:space="preserve">Vandens tiekimo ir nuotekų sistemų renovavimas ir plėtra Antanavo kaime </t>
  </si>
  <si>
    <t>Vandens gerinimo įrenginių statyba Kalvarijos savivaldybės Liubavo ir Sangrūdos kaimuose</t>
  </si>
  <si>
    <t>Nuotekų tvarkymo sistemų statyba ir plėtra Marijampolės savivaldybėje</t>
  </si>
  <si>
    <t>Geriamojo vandens tiekimo ir nuotekų surinkimo tinklų įrengimas Vilkaviškio rajone, II etapas</t>
  </si>
  <si>
    <t>Gamtinio karkaso teritorijose kraštovaizdžio formavimas ir ekologinės būklės gerinimas Kazlų Rūdos savivaldybėje</t>
  </si>
  <si>
    <t>Kraštovaizdžio apsaugos priemonių įgyvendinimas Vilkaviškio rajone</t>
  </si>
  <si>
    <t>Draugystės parkai 3</t>
  </si>
  <si>
    <t>Vilkaviškio "Miesto sodo" tarp Šeimenos upelio, Vytauto g., Rimgaudo g., J.Basanavičiaus gatvės sutvarkymas, modernizavimas bei plėtra</t>
  </si>
  <si>
    <t>Kompleksinis Kalvarijos miesto centrinės dalies sutvarkymas (atnaujinant parką, autobusų stoties teritoriją, aikštę, turgelį)</t>
  </si>
  <si>
    <t>Kompleksiškai sutvarkyti J.Basanavičiaus aikštės viešąsias erdves</t>
  </si>
  <si>
    <t>V-902</t>
  </si>
  <si>
    <t>R-906</t>
  </si>
  <si>
    <t>Kompleksinis 
Marijampolės miesto teritorijos prie Vytauto, P.Armino, Aušros, V.Kudirkos ir Mindaugo gatvių viešųjų erdvių sutvarkymas</t>
  </si>
  <si>
    <t>Marijampolės miesto inžinerinės infrastruktūros plėtra</t>
  </si>
  <si>
    <t>UAB „Juodeliai“ pakavimo elementų gamyklos statybos projektas</t>
  </si>
  <si>
    <t>RSP</t>
  </si>
  <si>
    <t>Visuomeninės paskirties pastato ir viešųjų erdvių sutvarkymas Kybartuose, pritaikant juos bendruomenės poreikiams</t>
  </si>
  <si>
    <t>Teritorijos tarp Vilkaviškio kultūros
centro, Vilkaviškio autobusų stoties, Vaikų ir jaunimo centro sutvarkymas</t>
  </si>
  <si>
    <t>Vilkaviškio miesto 
centrinės Basanavičiaus aikštės ir jos prieigų sutvarkymas</t>
  </si>
  <si>
    <t>Rezultato vertinimo kriterijus: Finansuotų kompleksinių paslaugų vaikui ir šeimai projektų skaičius</t>
  </si>
  <si>
    <t>Rezultato vertinimo kriterijus: Finansuotų socialinių paslaugų projektų skaičius</t>
  </si>
  <si>
    <t>Rezultato vertinimo kriterijus: Finansuotų sveikatos projektų skaičius</t>
  </si>
  <si>
    <t>Rezultato vertinimo kriterijus: Finansuotų transporto projektų skaičius</t>
  </si>
  <si>
    <t>Rezultato vertinimo kriterijus: Finansuotų kultūros projektų skaičius</t>
  </si>
  <si>
    <t>Rezultato vertinimo kriterijus: Finansuotų sveikos gyvensenos projektų skaičius</t>
  </si>
  <si>
    <t>2.2-ef-1</t>
  </si>
  <si>
    <t>2.2-ef-2</t>
  </si>
  <si>
    <t>P.S.380</t>
  </si>
  <si>
    <t>Produkto vertinimo kriterijus: Pagal veiksmų programą ERPF lėšomis sukurtos naujos ikimokyklinio ir priešmokyklinio ugdymo vietos</t>
  </si>
  <si>
    <t>P.N.743</t>
  </si>
  <si>
    <t>P.B.235</t>
  </si>
  <si>
    <t>P.S.434</t>
  </si>
  <si>
    <t>Produkto vertinimo kriterijus: Pagal veiksmų programą ERPF lėšomis atnaujintos ikimokyklinio ir/ar priešmokyklinio ugdymo grupės</t>
  </si>
  <si>
    <t>Produkto vertinimo kriterijus: Investicijas gavusios vaikų priežiūros arba švietimo infrastruktūros pajėgumas</t>
  </si>
  <si>
    <t>Produkto vertinimo kriterijus: Pagal veiksmų programą ERPF lėšomis atnaujintos ikimokyklinio ir/ar priešmokyklinio ugdymo vietos</t>
  </si>
  <si>
    <t>P.N.722</t>
  </si>
  <si>
    <t>Produkto vertinimo kriterijus: Pagal veiksmų programą ERPF lėšomis atnaujintos bendrojo ugdymo mokyklos</t>
  </si>
  <si>
    <t>P.N.723</t>
  </si>
  <si>
    <t>Pagal veiksmų programą ERPF lėšomis atnaujintos neformaliojo ugdymo įstaigos</t>
  </si>
  <si>
    <t>P.B.209</t>
  </si>
  <si>
    <t>Produkto vertinimo kriterijus: Numatomo apsilankymų remiamuose kultūros ir gamtos paveldo objektuose bei turistų traukos vietose skaičiaus padidėjimas</t>
  </si>
  <si>
    <t>P.S.335</t>
  </si>
  <si>
    <t>Produkto vertinimo kriterijus: Sutvarkyti, įrengti ir pritaikyti lankymui gamtos ir kultūros paveldo objektai ir teritorijos</t>
  </si>
  <si>
    <t>P.N.304</t>
  </si>
  <si>
    <t>Produkto vertinimo kriterijus: Modernizuoti kultūros 
infrastruktūros objektai</t>
  </si>
  <si>
    <t>P.S.361</t>
  </si>
  <si>
    <t>Produkto vertinimo kriterijus: Investicijas gavusių socialinių 
paslaugų infrastruktūros objektų skaičius</t>
  </si>
  <si>
    <t>R.N.403</t>
  </si>
  <si>
    <t>Produkto vertinimo kriterijus: Tikslinių grupių asmenys, gavę tiesioginės naudos iš investicijų į socialinių paslaugų infrastruktūrą</t>
  </si>
  <si>
    <t>R.N.404</t>
  </si>
  <si>
    <t>Produkto vertinimo kriterijus: Investicijas gavusiose įstaigose esančios vietos socialinių paslaugų gavėjams</t>
  </si>
  <si>
    <t>P.S.362</t>
  </si>
  <si>
    <t>Produkto vertinimo kriterijus: Naujai įrengtų ar įsigytų socialinių būstų skaičius</t>
  </si>
  <si>
    <t>P.S.363</t>
  </si>
  <si>
    <t>P.B.236</t>
  </si>
  <si>
    <t>Produkto vertinimo kriterijus: Gyventojai, turintys galimybę pasinaudoti pagerintomis sveikatos priežiūros paslaugomis</t>
  </si>
  <si>
    <t>P.S.372</t>
  </si>
  <si>
    <t>Produkto vertinimo kriterijus: Tikslinių grupių asmenys, kurie dalyvavo informavimo, švietimo ir mokymo renginiuose bei sveikatos raštingumą didinančiose veiklose</t>
  </si>
  <si>
    <t>P.N.671</t>
  </si>
  <si>
    <t>Produkto vertinimo kriterijus: Modernizuoti savivaldybių visuomenės sveikatos biurai</t>
  </si>
  <si>
    <t>P.N.604</t>
  </si>
  <si>
    <t>Produkto vertinimo kriterijus: Tuberkulioze sergantys pacientai, kuriems buvo suteiktos socialinės paramos priemonės (maisto talonų dalijimas) tuberkuliozės ambulatorinio gydymo metu</t>
  </si>
  <si>
    <t>P.S.323</t>
  </si>
  <si>
    <t>Produkto vertinimo kriterijus: Įgyvendintos darnaus judumo priemonės</t>
  </si>
  <si>
    <t>P.B.214</t>
  </si>
  <si>
    <t xml:space="preserve">Produkto vertinimo kriterijus: Bendras rekonstruotų arba atnaujintų kelių ilgis </t>
  </si>
  <si>
    <t>P.S.342</t>
  </si>
  <si>
    <t>Produkto vertinimo kriterijus: Įdiegtos saugų eismą gerinančios ir aplinkosaugos priemonės</t>
  </si>
  <si>
    <t>P.S.321</t>
  </si>
  <si>
    <t>P.S.322</t>
  </si>
  <si>
    <t>Produkto vertinimo kriterijus: Įrengtų naujų dviračių ir / ar pėsčiųjų takų ir / ar trasų ilgis</t>
  </si>
  <si>
    <t>Produkto vertinimo kriterijus: Rekonstruotų dviračių ir / ar pėsčiųjų takų ir / ar trasų ilgis</t>
  </si>
  <si>
    <t>P.S.328</t>
  </si>
  <si>
    <t>P.N.028</t>
  </si>
  <si>
    <t>Produkto vertinimo kriterijus: Lietaus nuotėkio plotas, iš kurio surenkamam paviršiniam (lietaus) vandeniui tvarkyti, įrengta ir (ar) rekonstruota infrastruktūra (ha)</t>
  </si>
  <si>
    <t>Produkto vertinimo kriterijus: Inventorizuota neapskaityto paviršinių nuotekų nuotakyno dalis (proc.)</t>
  </si>
  <si>
    <t>P.S.329</t>
  </si>
  <si>
    <t>Produkto vertinimo kriterijus: Sukurti/Pagerinti atskiro komunalinių atliekų surinkimo pajėgumai</t>
  </si>
  <si>
    <t>P.N.050</t>
  </si>
  <si>
    <t>P.N.051</t>
  </si>
  <si>
    <t>P.N.053</t>
  </si>
  <si>
    <t>P.N.054</t>
  </si>
  <si>
    <t>P.S.333</t>
  </si>
  <si>
    <t>Produkto vertinimo kriterijus: Gyventojai, kuriems teikiamos vandens tiekimo paslaugos naujai pastatytais geriamojo vandens tiekimo tinklais</t>
  </si>
  <si>
    <t>Produkto vertinimo kriterijus: Gyventojai, kuriems teikiamos vandens tiekimo paslaugos iš naujai pastatytų ir (arba) rekonstruotų geriamojo vandens gerinimo įrenginių</t>
  </si>
  <si>
    <t>Produkto vertinimo kriterijus: Gyventojai, kuriems teikiamos paslaugos naujai pastatytais nuotekų surinkimo tinklais</t>
  </si>
  <si>
    <t>Produkto vertinimo kriterijus: Gyventojai, kuriems teikiamos nuotekų valymo paslaugos naujai pastatytais ir (arba) rekonstruotais nuotekų valymo įrenginiais</t>
  </si>
  <si>
    <t>Produkto vertinimo kriterijus: Rekonstruotų vandens tiekimo ir nuotekų surinkimo tinklų ilgis (Km)</t>
  </si>
  <si>
    <t>R.N.091</t>
  </si>
  <si>
    <t>P.N.092</t>
  </si>
  <si>
    <t>P.N.093</t>
  </si>
  <si>
    <t>P.S.338</t>
  </si>
  <si>
    <t>Produkto vertinimo kriterijus: Teritorijų, kuriose įgyvendintos kraštovaizdžio formavimo priemonės, plotas</t>
  </si>
  <si>
    <t>Produkto vertinimo kriterijus: Kraštovaizdžio ir (ar) gamtinio karkaso formavimo aspektais pakeisti ar pakoreguoti savivaldybių ar jų dalių bendrieji planai</t>
  </si>
  <si>
    <t>Produkto vertinimo kriterijus: Likviduoti kraštovaizdį darkantys bešeimininkiai ar apleisti statiniai ir įrenginiai</t>
  </si>
  <si>
    <t>Produkto vertinimo kriterijus: Išsaugoti, sutvarkyti ar atkurti įvairaus teritorinio lygmens kraštovaizdžio arealai</t>
  </si>
  <si>
    <t>P.B.238</t>
  </si>
  <si>
    <t>Produkto vertinimo kriterijus: Sukurtos arba atnaujintos atviros erdvės miestų vietovėse</t>
  </si>
  <si>
    <t>RPS.01</t>
  </si>
  <si>
    <t xml:space="preserve">Produkto vertinimo kriterijus: Sukurtos darbo vietos </t>
  </si>
  <si>
    <t>P.S.364</t>
  </si>
  <si>
    <t>P.S.365</t>
  </si>
  <si>
    <t>Produkto vertinimo kriterijus: Naujos atviros erdvės vietovėse nuo 1 iki 6 tūkst. gyv. (išskyrus savivaldybių centrus)</t>
  </si>
  <si>
    <t>Produkto vertinimo kriterijus: Atnaujinti ir (ar) pritaikyti naujai paskirčiai pastatai ir statiniai kaimo vietovėse</t>
  </si>
  <si>
    <t>P.S.415</t>
  </si>
  <si>
    <t>Produkto vertinimo kriterijus: Viešojo valdymo institucijos, pagal veiksmų programą ESF lėšomis įgyvendinusios paslaugų ir (ar) aptarnavimo kokybei gerinti skirtas priemones</t>
  </si>
  <si>
    <t xml:space="preserve">3. Sparčiai didėjantis lietuviškos kilmės prekių eksportas rodo įmonių konkurencingumą tarptautinėje rinkoje. Daugiausiai eksportuojama pieno ir pieno produktų, žuvies produktų, cukraus, miltinių konditerijos gaminių, trąšų, medienos ir medienos dirbinių, baldų </t>
  </si>
  <si>
    <t xml:space="preserve">2. Regione aiški koncentracija į keletą sektorių: žemės ūkį ir miškininkystę, maisto pramonę, medienos pramonę. Taip pat regione gerai išvystytos transporto paslaugos ir transporto sektorių aptarnaujančios veiklos bei metalo apdirbimo pramonė. Regione veikia labai gerai šalies mastu ir eksporto rinkose žinomų įmonių </t>
  </si>
  <si>
    <t xml:space="preserve">14. Per pastaruosius metus ES fondų lėšomis atnaujintos viešosios erdvės ir visuomeninės paskirties pastatai </t>
  </si>
  <si>
    <t>29. Marijampolės regione didžiausias žuvusiųjų keliuose skaičiaus 1000 gyventojų</t>
  </si>
  <si>
    <t>1. ES struktūrinių fondų valdymo ir administravimo sistema numato, kad dėl dalies Lietuvai skirtų lėšų panaudojimo nusprendžia regionai</t>
  </si>
  <si>
    <t>10. Suformuotas senų žmonių globos įstaigų tinklas</t>
  </si>
  <si>
    <t>Kodėl daugiau</t>
  </si>
  <si>
    <t>Tikrai tiek daug</t>
  </si>
  <si>
    <t>Modernizuotos Kalvarijos, Marijampolės ir Vilkaviškio autobusų stotys. Atsinaujino Marijampolės ir Šakių autobusų parkai.</t>
  </si>
  <si>
    <t>1.1.1-r-3</t>
  </si>
  <si>
    <t>Rezultato vertinimo kriterijus: 
Finansuotų ikimokyklinio ugdymo ir neformalaus švietimo projektų skaičius</t>
  </si>
  <si>
    <t>1.1.1-r-4</t>
  </si>
  <si>
    <t>Rezultato vertinimo kriterijus: 
Finansuotų švietimo projektų skaičius</t>
  </si>
  <si>
    <t>21. Tarptautinė upių tarša kaimyninėse valstybėse</t>
  </si>
  <si>
    <t>20. Baltijos atominės elektrinės statyba Kaliningrado srityje ir galima regiono tarša</t>
  </si>
  <si>
    <t>18. Didėjanti technologinė atskirtis. Lietuvoje vyresnio amžiaus asmenys retai naudojasi internetu</t>
  </si>
  <si>
    <t>17. Nesugebėjimas kultūros susieti su ekonominės veiklos plėtra</t>
  </si>
  <si>
    <t xml:space="preserve">                                                                                                                                               Regionų plėtros planų rengimo</t>
  </si>
  <si>
    <t xml:space="preserve">                                                                                                                                               metodikos</t>
  </si>
  <si>
    <t xml:space="preserve">                                                                                                                                               5 priedas</t>
  </si>
  <si>
    <t>3 lentelė. Regioninės svarbos projektų įgyvendinimo pažanga</t>
  </si>
  <si>
    <r>
      <t>Informacija apie regioninės svarbos projektą</t>
    </r>
    <r>
      <rPr>
        <b/>
        <vertAlign val="superscript"/>
        <sz val="9"/>
        <rFont val="Times New Roman"/>
        <family val="1"/>
      </rPr>
      <t>1</t>
    </r>
  </si>
  <si>
    <r>
      <t>Informacija apie regioninės svarbos projekto įgyvendinimą</t>
    </r>
    <r>
      <rPr>
        <b/>
        <vertAlign val="superscript"/>
        <sz val="9"/>
        <rFont val="Times New Roman"/>
        <family val="1"/>
      </rPr>
      <t>2</t>
    </r>
  </si>
  <si>
    <t>Projekto pavadinimas</t>
  </si>
  <si>
    <t>Pareiškėjas / projekto vykdytojas</t>
  </si>
  <si>
    <t>Pradžia (metai)</t>
  </si>
  <si>
    <t>Pabaiga (metai)</t>
  </si>
  <si>
    <t>Projekto įgyvendinimo rezultatai</t>
  </si>
  <si>
    <t>Preliminari projekto investicijų vertė (Eur)</t>
  </si>
  <si>
    <t>Informacija apie projekto  veiklų įgyvendinimo eigą, pasiektus rezultatus</t>
  </si>
  <si>
    <t>Padarytų investicijų įgyvendinant projektą vertė (Eur)</t>
  </si>
  <si>
    <t xml:space="preserve">Informacija apie tai, ar nustatyta rizikų, kad projektas nebeatitiks kriterijų, kuriais remdamasi regiono plėtros taryba projektą pripažino regioninės svarbos projektu, ir veiksmus, kurių regiono plėtros taryba ėmėsi ar planuoja imtis nustatytoms rizikoms panaikinti ar sumažinti </t>
  </si>
  <si>
    <t>Pareiškėjo / projekto vykdytojo  ir partnerio (-ių) lėšos</t>
  </si>
  <si>
    <r>
      <t xml:space="preserve">Prioritetas: </t>
    </r>
    <r>
      <rPr>
        <sz val="9"/>
        <rFont val="Times New Roman"/>
        <family val="1"/>
      </rPr>
      <t>Ekonomikos skatinimas</t>
    </r>
  </si>
  <si>
    <r>
      <t xml:space="preserve">Tikslas: </t>
    </r>
    <r>
      <rPr>
        <sz val="9"/>
        <color theme="1"/>
        <rFont val="Times New Roman"/>
        <family val="1"/>
      </rPr>
      <t>Didinti teritorinę sanglaudą regionuose</t>
    </r>
  </si>
  <si>
    <r>
      <t xml:space="preserve">Uždavinys: </t>
    </r>
    <r>
      <rPr>
        <sz val="9"/>
        <color theme="1"/>
        <rFont val="Times New Roman"/>
        <family val="1"/>
      </rPr>
      <t>Gyvenamosioms vietovėms (tikslinėms teritorijoms) būdingų problemų sprendimas, didinant konkurencingumą, ekonomikos augimą ir gyvenamosios vietos patrauklumą</t>
    </r>
  </si>
  <si>
    <r>
      <t xml:space="preserve">Priemonė: </t>
    </r>
    <r>
      <rPr>
        <sz val="9"/>
        <rFont val="Times New Roman"/>
        <family val="1"/>
      </rPr>
      <t>Skatinti užimtumą regione</t>
    </r>
  </si>
  <si>
    <t>UAB "Juodeliai"</t>
  </si>
  <si>
    <t>Sukurtos darbo vietos – 50</t>
  </si>
  <si>
    <t>Projekto investicijų vertė – ne mažesnė kaip 1 mln. eurų.</t>
  </si>
  <si>
    <t>Projekto veiklos susijusios su Lietuvos Respublikos Vyriausybės nustatytomis prioritetinėmis inovacijų raidos (sumanios specializacijos) kryptimis.</t>
  </si>
  <si>
    <t>Įgyvendinus projektą bus sukurta ir ne trumpiau kaip 3 metus nuo projekto įgyvendinimo pabaigos išlaikyta ne mažiau kaip 15 darbo vietų, kuriose mokamas vidutinis mėnesinis bruto darbo užmokestis – didesnis negu Lietuvos statistikos departamento paskelbtas paskutinis savivaldybės, kurioje numatyta įgyvendinti projektą, vidutinis mėnesinis bruto darbo užmokestis.</t>
  </si>
  <si>
    <t>Per 3 metus nuo projekto įgyvendinimo pabaigos ne mažiau kaip 33 procentai sukuriamos produkcijos arba paslaugų bus eksportuojama.</t>
  </si>
  <si>
    <t>1 - informacija iš Marijampolės regiono plėtros plano 2014-2020 metams, patvirtinto Marijampolės regiono plėtros tarybos 2013 m. lapkričio 21 d. sprendimu Nr. 51/8S-46 „Dėl Marijampolės regiono plėtros plano 2014–2020 metams patvirtinimo“;</t>
  </si>
  <si>
    <t>2 - Marijampolės regiono plėtros tarybos 2019 m. spalio 16 d. sprendimo Nr. 51/8S-30 ,,Dėl UAB „Juodeliai“ pakavimo elementų gamyklos statybos projekto pripažinimo regioninės svarbos projektu“ 1 punkte nurodyti kriterijai pagal kuriuos UAB „Juodeliai“ pakavimo elementų gamyklos statybos projektui suteiktas regioninės svarbos projekto statusas.</t>
  </si>
  <si>
    <t>Pastabos, paaiškinimai</t>
  </si>
  <si>
    <t>Prioritetas: Žmogus ir visuomenė</t>
  </si>
  <si>
    <t xml:space="preserve">13. Iškrintančių iš švietimo sistemos asmenų neprisitaikymas prie darbo rinkos poreikių </t>
  </si>
  <si>
    <t>Priemonė: Kaimo gyvenamųjų vietovių atnaujinimas</t>
  </si>
  <si>
    <t>Priemonė: Skatinti užimtumą regione</t>
  </si>
  <si>
    <t>R.N.921</t>
  </si>
  <si>
    <t>R.N.922</t>
  </si>
  <si>
    <t>Produkto vertinimo kriterijus: Vietos vienetų investicijos tvarkomoje teritorijoje ir (ar) su projektu susijusioje teritorijoje</t>
  </si>
  <si>
    <t xml:space="preserve">Produkto vertinimo kriterijus: Naujos darbo vietos tvarkomoje teritorijoje ir (ar) su projektu susijusioje teritorijoje </t>
  </si>
  <si>
    <t xml:space="preserve">Produkto vertinimo kriterijus: Sukurtos arba atnaujintos atviros erdvės miestų vietovėse </t>
  </si>
  <si>
    <t>P.B.239</t>
  </si>
  <si>
    <t>Pastatyti arba atnaujinti viešieji arba komerciniai pastatai miestų vietovėse</t>
  </si>
  <si>
    <t>Įgyvendinamas 1 projektas</t>
  </si>
  <si>
    <t>Baigtas įgyvendinti 1 projektas. Priemonė baigta įgyvendinti.</t>
  </si>
  <si>
    <t>Pagal veiksmų programą ERPF lėšomis sukurtos naujos ikimokyklinio ir priešmokyklinio ugdymo vietos</t>
  </si>
  <si>
    <t>1.1.1-r-1</t>
  </si>
  <si>
    <t>1.1.1-r-2</t>
  </si>
  <si>
    <t xml:space="preserve">1.2.1-r-1 </t>
  </si>
  <si>
    <t>1.2.1-r-2</t>
  </si>
  <si>
    <t>1.2.1-r-3</t>
  </si>
  <si>
    <t>1.3.1-r-1</t>
  </si>
  <si>
    <t>1.3.2-r-1</t>
  </si>
  <si>
    <t>1.3.2-r-2</t>
  </si>
  <si>
    <t>1.3.2-r-3</t>
  </si>
  <si>
    <t>2.1.1-r-1</t>
  </si>
  <si>
    <t>2.1.1-r-2</t>
  </si>
  <si>
    <t>2.1.1-r-3</t>
  </si>
  <si>
    <t>2.1.1-r-4</t>
  </si>
  <si>
    <t>2.1.1-r-5</t>
  </si>
  <si>
    <t>2.1.2-r-1</t>
  </si>
  <si>
    <t xml:space="preserve">2.1.3-r-1 </t>
  </si>
  <si>
    <t>2.2.1-r-1</t>
  </si>
  <si>
    <t xml:space="preserve">2.2.2-r-1 </t>
  </si>
  <si>
    <t xml:space="preserve">3.1.1-r-1 </t>
  </si>
  <si>
    <t>Produkto vertinimo kriterijus: Viešąsias sveikatos priežiūros paslaugas teikiančios įstaigos, kuriose pagerinta paslaugų teikimo infrastruktūra, skaičius</t>
  </si>
  <si>
    <t>P.S.416</t>
  </si>
  <si>
    <t>Produkto vertinimo kriterijus: Viešojo valdymo institucijų darbuotojai, kurie dalyvavo pagal veiksmų programą ESF lėšomis vykdytose veiklose, skirtose stiprinti teikiamų paslaugų ir (ar) aptarnavimo kokybės gerinimui reikalingas kompetencijas</t>
  </si>
  <si>
    <t>Finansavimo šaltinis – nuosavos lėšos</t>
  </si>
  <si>
    <t xml:space="preserve">Didėja susikūrusių daugiabučių namų gyventojų bendrijų skaičius, kurios dalyvauja daugiaaukščių namų modernizavimo programose. </t>
  </si>
  <si>
    <t>Baigti įgyvendinti 8 projektai, 1 įgyvendinamas</t>
  </si>
  <si>
    <t>Visi 3 projektai baigti įgyvendinti. Priemonė baigta įgyvendinti.</t>
  </si>
  <si>
    <t>Visi 5 projektai baigti įgyvendinti. Priemonė baigta įgyvendinti.</t>
  </si>
  <si>
    <t>Baigtas įgyvendinti projektas. Priemonė baigta įgyvendinti.</t>
  </si>
  <si>
    <t>Visi 6 projektai baigti įgyvendinti. Priemonė baigta įgyvendinti.</t>
  </si>
  <si>
    <t>Visi 7 projektai baigti įgyvendinti. Priemonė baigta įgyvendinti.</t>
  </si>
  <si>
    <t>Baigtas įgyvendinti 1 projektas. Priemonė baigta įgyvendinti</t>
  </si>
  <si>
    <t>2022 m. pradžioje Marijampolės regione veikė 11 globos įstaigų seniems žmonėms. 2017–2022 m. laikotarpiu vietų skaičius šiose įstaigose padidėjo nuo 425 iki 483.</t>
  </si>
  <si>
    <t xml:space="preserve">Regione veikia ES reikalavimus atitinkantis regioninis sąvartynas, kurį valdo UAB Marijampolės apskrities atliekų tvarkymo centras. Taip pat regione įrengtos specifinių atliekų surinkimo aikštelės. Veikia Marijampolės regiono komunalinių atliekų mechaninio biologinio apdorojimo (MBA) įrenginiai.  Čia vežamos mišrios komunalinės atliekos iš visos Marijampolės apskrities. Šiuose įrenginiuose atliekos rūšiuojamos, atskiriant antrines žaliavas tolimesniam apdirbimui ir naudojimui, o atskirtos biologiškai skaidžios atliekos apdorojamos. MBA įrenginiams pradėjus veiklą, jie tapo pagrindiniu Marijampolės apskrities atliekų tvarkymo įrenginiu. </t>
  </si>
  <si>
    <t xml:space="preserve">Marijampolės regione didžiausias darbo užmokestis ir didžiausia pridėtinė vertė sukuriama tose savivaldybėse, kur didesnė ūkinių veiklų įvairovė bei didesnės materialinės ir investicijos į ilgalaikį materialųjį turtą, ir priešingai – mažiausias darbo užmokestis, sukuriama mažiausia pridėtinė vertė tose savivaldybėse, kuriose dominuoja žemės ūkio veikla, mažos materialinės ir investicijos į ilgalaikį materialųjį turtą. </t>
  </si>
  <si>
    <t xml:space="preserve">23. Prasta kriminogeninė padėtis Marijampolės regione </t>
  </si>
  <si>
    <t xml:space="preserve">Marijampolės profesinio rengimo centre veikia du sektoriniai praktinio mokymo centrai - Melioracijos (kelių statybos/remonto) transporto darbuotojų sektorinis praktinio mokymo centras ir Žemės ūkio technologijų sektorinis praktinio mokymo centras. Pagrindinė sektorinių praktinių mokymų kryptis – žemės ūkio technologijų, kelių statybos bei remonto, transporto sektorių darbuotojų praktinis rengimas. Mokymo įstaiga taip pat bendradarbiauja su Melioracijos įmonių asociacija, todėl sektoriniuose centruose mokytis ir persikvalifikuoti gali melioracijos darbų specialistai. </t>
  </si>
  <si>
    <t xml:space="preserve">14. Socialinės apsaugos poreikio ir išlaidų didėjimas dėl senstančios visuomenės ir augančio paramos gavėjų skaičiaus </t>
  </si>
  <si>
    <t xml:space="preserve">Pagal išankstinius 2022 m. sukuriamos pridėtinės vertės duomenis, Marijampolės regione didžiausia pridėtinė vertė sukuriama apdirbamosios gamybos (31,7 proc. regiono pridėtinės vertės), prekybos (22,08 proc. regiono pridėtinės vertės), transporto (18,09 proc. regiono pridėtinės vertės) srityse. Bendrai sukurta pridėtinė vertė 2022 m. palyginus su 2021 m., išaugo  nuo 706 537 tūkst. eurų iki 862 919 tūkst. eurų. Pridėtinė vertė prekybos sektoriuje taip pat augo nuo 153 306 tūkst. eurų iki 190 508 tūkst. eurų. Žemės ūkis, miškininkystė ir žuvininkystė regione sukuria santykinai didesnę BVP dalį nei bendrai Lietuvoje. Šiame sektoriuje dirbančių asmenų dalis gerokai viršija šalies vidurkį. </t>
  </si>
  <si>
    <t>2023 m. regione demografinės senatvės koeficientas (t. y. 65 metų ir vyresnio amžiaus asmenų tenkančių šimtui vaikų iki 15 metų amžiaus) buvo didesnis (152 asmenys) nei šalyje (134 asmenys). Taigi, pasikeitus demografinėms tendencijoms šis rodiklis neindikuoja regiono stiprybių.</t>
  </si>
  <si>
    <t>Regione veikia Marijampolės profesinio rengimo centras ir Marijampolės kolegija. 
Į Marijampolės kolegiją 2023–2024 m. priimta 334 asmenys. (2022 m. – 268 asmenys). Į Marijampolės profesinio rengimo centrą  2023–2024 m. priimti 1115 asmenys (2022 m. – 1113 asmenys, 2021 m. – 1093 asmenys).</t>
  </si>
  <si>
    <t>Marijampolės regionas garsus savo futbolo komanda "Sūduva" ir  krepšinio komanda "Sūduvos-Mantingos". Marijampolės regione sporto varžybų ir sveikatingumo renginių dalyvių skaičius, tenkantis 1000 gyventojų 2022 m. buvo didesnis nei šalies vidurkis (Marijampolės regione – 347; Lietuvoje – 231). Didžiausias skaičius Marijampolės savivaldybėse (596), Vilkaviškio raj. (290), o mažiausias Kazlų Rūdos (18).</t>
  </si>
  <si>
    <t xml:space="preserve">Augalininkystės produkcija 2022 m. sudarė 75 proc. bendrosios žemės ūkio produkcijos to meto kainomis regione (augalininkystės produkcija – 424,2 mln. eurų, gyvulininkystės produkcija – 139,1 mln. eurų). Regione žemės ūkio produkcijos 2022 m. pagaminta už 563,3 mln. eurų – tai didžiausias rodiklis nuo 2013 m. </t>
  </si>
  <si>
    <t xml:space="preserve">Regione geros interneto prieinamumo galimybės – 2023 m. Marijampolės regione 92,1 proc. namų ūkių turėjo interneto prieigą ir 72,1 proc. asmeninį kompiuterį. </t>
  </si>
  <si>
    <t>2023 m. pradžioje regione buvo veikiantys 3 724 ūkio subjektai. Pagal ekonomines veiklos rūšis daugiausia regione vekiančių subjektų yra šiuose sektoriuose: didmeninė ir mažmeninė prekyba (860 subjektų), kita aptarnavimo veikla (603 subjektai), transportas ir saugojimas (478  subjektai), apdirbamoji gamyba (276 subjektai), statyba (244 subjektai). Didžiausias veikiančių ūkio subjektų augimas fiksuotas statybų sektoriuje – 24 proc., aptarnavimo veiklos srityje – 16 proc., didmeninės ir mažmeninės prekybos srityje – 8 proc.</t>
  </si>
  <si>
    <t xml:space="preserve">Pagal materialinių investicijų apimtis vienam gyventojui 2022 m. Marijampolės regionas (1 990 eurai) lenkia keturis regionus: Alytaus (1 826 eurai), Tauragės (1 773 eurai), Panevėžio (1 747 eurai) ir Utenos (1 388 eurai). Daugiausia materialinių investicijų vienam gyventojui tenka Marijampolės (3 234 eurai) ir Šakių rajono (1 457 eurai) savivaldybėse, mažiausia – Vilkaviškio rajono savivaldybėje (892 eurai). </t>
  </si>
  <si>
    <t>Tiesioginės užsienio investicijos Marijampolės apskrityje 2022 m. palyginti su 2021 m.  padidėjo ir siekė 1 564 Eur vienam gyventojui, šalyje – 10 454 eur. Pagal tiesioginių užsienio investicijų (TUI) dydį Marijampolės regionas buvo 8 vietoje tarp apskričių, aplenkusi tik mažiausią – Tauragės ir Utenos apskritį. Tad grėsmė vis dar išlieka, tačiau pastebimos gerėjimo tendencijos.</t>
  </si>
  <si>
    <t xml:space="preserve">Marijampolės regione sukuriama pridėtinė vertė gamybos sąnaudomis, tenkanti vienam dirbančiajam, 2022 m. buvo 23,2 tūkst. eurų, kai šalyje vidutiniškai 30,6 tūkst. eurų, o Vilniaus regione – 35,8 tūkst. eurų. Marijampolės regiono viduje skirtumai ypač dideli – didžiausia pridėtinė vertė vienam dirbančiajam sukuriama Kazlų Rūdos savivaldybėje (38,2 tūkst. eurų), mažiausia – Šakių rajono (19,0 tūkst. eurų) ir Vilkaviškio rajono (19,5 tūkst. eurų) savivaldybėse. Tai rodo, skirtumai dideli tiek šalies viduje, tiek regione. </t>
  </si>
  <si>
    <t>Regione esančiuose istoriniuose ir  kultūros pavaldo objektuose vykdomos kultūrinės ir edukacinės programos. Regione yra išskirtinių objektų, kurie populiarūs ir lankomi:
– Dvarai, esantys Šakių ir Vilkaviškio rajonų savivaldybėse (Paežerių, Zyplių, Gelgaudiškio, Kidulių);
– Istorinės atminties paminklai (J. Basanavičiaus gimtinė, Jono Jablonskio tėviškė-muziejus ir kt.);
– Marijampolės gatvės menas – kasmet vis nauji piešiniai ant miesto pastatų patraukia ne tik vietos, bet ir užsienio turistų dėmesį. Tai kasmetinio, unikalaus pasaulio menininkų projekto, apjungiančio Marijampolę, Londoną ir Niujorką, rezultatas. Taip pat populiarus lankytinas objektas Marijampolėje – Bulotų namai, kuriuose vyksta edukacinės programos tarpukario patiekalų degustacija ir arbatėlės ragavimas pagal to laikmečio tradicijas.
Kazlų Rūdos savivaldybė puoselėja „kitokio“ turizmo idėją – lėto, be technologijų, išnaudojant vietos gamtinį potencialą ar net Šaltojo karo laikus menančius objektus. Kalvarijos savivaldybėje 2019 m. viename iš restauruotų Arklių pašto stoties statinių (buvusioje smuklėje) atidarytas muziejus, kuriame yra ekspozicija skirta atspindėti mūsų ir kitų tautų, taip pat ir žydų, paveldą, nes Kalvarijoje jis gana gausus.</t>
  </si>
  <si>
    <t>Baigti įgyvendinti 4 projektai. Priemonė baigta</t>
  </si>
  <si>
    <t>Baigti įgyvendinti 27 projektai. Priemonė baigta</t>
  </si>
  <si>
    <t>1 projektas baigtas įgyvendinti. Priemonė baigta įgyvendinti.</t>
  </si>
  <si>
    <t>Baigti įgyvendinti 7 projektai, 2 įgyvendinami</t>
  </si>
  <si>
    <t>Baigti įgyvendinti 5 projektai iš 6.</t>
  </si>
  <si>
    <t>Baigti įgyvendinti 3 projektai iš 6.</t>
  </si>
  <si>
    <t>Marijampolės regione sėkmingai veiklą plečia UAB "Mantinga", UAB "Stevila", UAB CIE FORGE, UAB "Juodeliai", UAB ICECO. Marijampolės LEZ kuriasi aukštųjų biotechnologijų maisto gamybos įmonė „Divaks“, kuri maisto pramonei gamins vabzdžių baltymus, riebalus ir kitus novatoriškus produktus.</t>
  </si>
  <si>
    <t>2023 m. iš Lietuvos emigravo 21,9 tūkst. šalies gyventojų. Tai yra 30,5 proc. daugiau negu 2022 m. (15,2 tūkst. gyventojų). Lyginant 2023 m. su 2022 m. iš  Marijampolės regiono emigravo 14,6 proc. daugiau gyventojų. 2023 m. iš Marijampolės regiono viso emigravo 881 asmenys (didžiausia dalis gyventojų iš Marijampolės sav. – 44,8 proc., ir Vilkaviškio sav. – 25,1 proc.). Regionas vis dar netenka gyventojų ir dėl vidinės migracijos į didžiuosius miestus (2022 m. iš regiono išvyko 10,5 proc. daugiau asmenų nei atvyko).</t>
  </si>
  <si>
    <t>Nors 2021 m. vidininė migracija Marijampolės regione buvo neigiama – 5,7 (bendrasis neto vidaus migracijos rodiklis 1000 gyventojų), 2022 m. šis rodiklis tampa teigiamas ir sudaro 6,3. Kaip ir ankstesniais metais gyventojai buvo labiau linkę persikelti iš mažųjų savivaldybių į didesnes, iš kaimiškųjų vietovių į miestus. Marijampolės regione 2016-2022 m. laikotarpiu 25–64 metų amžiaus gyventojų su žemu išsilavinimu dalis išliko panaši (7,4 m. 2016 m. ir 7,5 proc. 2022 m.), o su aukštuoju išsilavinimu šiek tiek padidėjo (2016 m. 24,2 proc., 2022 m. - 27,8 proc.).</t>
  </si>
  <si>
    <t>Remiantis 2021 m. Europos aplinkos agentūros vandens telkinių ekologinės būklės žemėlapiu (Percentage of water bodies not in good ecological status or potential, per river basin district), matyti, jog Lietuvos vandens telkinių ekologinė būklė, tenkanti vienam upės baseinui, yra vidutiniška 40–50 proc., bet yra geresnė nei mūsų kaimyninių šalių (Latvijos – 60–70 proc., Lenkijos – 50–60 proc.). Grėsmė išlieka aktuali.</t>
  </si>
  <si>
    <t>Regione 2022 m. buvo sukurta 12,3 proc. šalies bendrosios žemės ūkio produkcijos (4–ta vieta šalies mastu), vien Šakių savivaldybėje sukuriama 5,5 proc. šalies produkcijos. Marijampolės regione kasmet stebimas bendrosios žemės ūkio produkcijos to meto kainomis rodiklių augimas (2020 m. – 348,7 mln. eurų, 2021 m. – 382,2 mln. eurų, 2022 –563,3 mln. eurų.). Dirvožemio našumo balas regiono savivaldybėse vienas aukščiausių (Šakių rajono savivaldybėje aukščiausias iš visų šalies savivaldybių – 51,5, Marijampolės – 49,3, Vilkaviškio rajono – 44,1, Kazlų Rūdos – 39,0, gana žemas našumas Kalvarijos savivaldybėje – 35,3).</t>
  </si>
  <si>
    <t xml:space="preserve">Baigti įgyvendinti visi 31 projektas </t>
  </si>
  <si>
    <t xml:space="preserve">Projekto investicijų vertė - 50 mln. Eur. </t>
  </si>
  <si>
    <t>Pilnai išbaigtas ir priduotas objektas. Gamykloje suinstaliuota viena moderniausių ir greičiausia pasaulyje trumpųjų pakavimo elementų gamybos linija.</t>
  </si>
  <si>
    <t xml:space="preserve">Gamykloje buvo sukurta daugiau kaip 100 darbo vietų, kuriose mokamas vidutinis mėnesinis bruto darbo užmokestis yra didesnis negu Lietuvos statistikos departamento paskelbtas paskutinis Marijampolės savivaldybės vidutinis mėnesinis bruto darbo užmokestis. </t>
  </si>
  <si>
    <t xml:space="preserve">Per 2023 m. eksportuota daugiau kaip 33 procentai pagamintos produkcijos. </t>
  </si>
  <si>
    <t>Investicijos siekia 50 mln. Eur., sukurta daugiau  kaip 100 darbo vietų. Per 2023 m. eksportuota daugiau kaip 33 procentai pagamintos produkcijos.</t>
  </si>
  <si>
    <t>Žr. paaiškinimą dėl 1.2. 1-r-1/1.2. 1-r-2/1.2. 1-r-3/ rodiklių pasiekimo</t>
  </si>
  <si>
    <t>Regione buvo įgyvendintas tik vienas projektas pagal priemonę "Paslaugų ir asmenų aptarnavimo kokybės gerinimas savivaldybėse"</t>
  </si>
  <si>
    <t>Projektas įgyvendinamas, todėl rodikliai dar nepasiekti</t>
  </si>
  <si>
    <t>Pagal priemonę "Geriamojo vandens tiekimo ir nuotekų tvarkymo sistemų renovavimas ir plėtra, įmonių valdymo tobulinimas" dar 2 projektai įgyvendinami, todėl rodikliai dar nėra pilnai pasiekti</t>
  </si>
  <si>
    <t>Pagal priemonę "Savivaldybes jungiančių turizmo trasų ir turizmo maršrutų informacinės infrastruktūros plėtra" regione nebuvo įgyvendinami projektai ir investuojamos lėšos</t>
  </si>
  <si>
    <t>Pagal priemonę "Kaimo gyvenamųjų vietovių atnaujinimas" dar 3 projektai įgyvendinami, todėl rodikliai nėra pilnai pasiekti</t>
  </si>
  <si>
    <t>Baigti įgyvendinti 5 projektai. Priemonė baigta</t>
  </si>
  <si>
    <t>Regione buvo įgyvendinti tik 4 projektai pagal priemonę "Socialinių paslaugų infrastruktūros plėtra "</t>
  </si>
  <si>
    <t>Pagal projektų finansavimo sutartis buvo įsipareigota pasiekti rodiklio reikšmė -36, kuri ir pasiekta</t>
  </si>
  <si>
    <t>Pagal projektų finansavimo sutartis buvo įsipareigota pasiekti rodiklio reikšmė - 3,84, o pasiekta -3,85</t>
  </si>
  <si>
    <t>Tarpinės institucijos sprendimu sumažintos kultūros sričiai – priemonei 05.4.1-CPVA-R-302 „Aktualizuoti savivaldybių kultūros paveldo objektus“ Marijampolės regionui planuotos lėšos (iš 1 030 281 Eur į 596 281 Eur), nors Marijampolės regiono plėtros taryba prieštaravo/kreipėsi į Kultūros ministeriją,  kad yra poreikis ir būtų įgyvendinami nauji projektai pagal priemonę ir būtų siekiami papildomi rezultatai</t>
  </si>
  <si>
    <t>Pagal priemonę "Priemonių, gerinančių ambulatorinių sveikatos priežiūros paslaugų prieinamumą tuberkulioze sergantiems asmenims, įgyvendinimas" egione investuota tik 21 proc. ES lėšų, todėl ir rodiklių pasiekimas mažesnis nei pirminis suplanavimas</t>
  </si>
  <si>
    <t xml:space="preserve">Pagal priemonę "Vietinių kelių vystymas" dar vienas projektas įgyvendinamas, todėl rezultato pasiekimo rodikliai dar koreguosis /didės </t>
  </si>
  <si>
    <t xml:space="preserve">Pagal projektų finansavimo sutartis įsipareigota pasiekti rodiklio reikšmė - 4. Pagal priemonę "Vietinių kelių vystymas" dar vienas projektas įgyvendinamas, todėl rezultato pasiekimo rodiklis dar koreguosis /didės </t>
  </si>
  <si>
    <t xml:space="preserve">Pagal priemonę "Vietinių kelių vystymas" vienas projektas įgyvendinamas, todėl rezultato pasiekimo rodiklis dar koreguosis /didės </t>
  </si>
  <si>
    <t>Projektas dar įgyvendinimas, todėl galutiniai rodikliai dar nepasiekti</t>
  </si>
  <si>
    <t>Dėl esančios geopolitinės situacijos veiksnys dėl verslo plėtros Rytų kryptimi tapo grėsme.</t>
  </si>
  <si>
    <t>Marijampolės regione, Marijampolės savivaldybėje veikia Marijampolės laisvoji ekonominė zona (LEZ). Didžioji LEZ teritorijos dalis (65,1687 ha) išnuomota Danijos kapitalo langų ir lauko durų gamybos įmonei UAB „Dovista“, kurioje 2024 m. pradžioje buvo 366 darbuotojai (apdraustieji) (Sodros duomenimis). Taip pat numatoma gamybai ir produkcijos sandėliavimui skirtų pastatų plėtra. 2020 m. antroje pusėje prie LEZ teritorijos UAB „Juodeliai“ atidarė naują pakavimo elementų gamyklą, kuri modernumu ir našumu išsiskiria ne tik Lietuvoje, bet ir Europoje.</t>
  </si>
  <si>
    <t>Šakių rajono savivaldybės riba sutampa su Nemuno upe, šioje atkarpoje gausu gamtos, istorijos, kultūros objektų, pritaikytų rekreacijai, poilsiui, turizmui – tai Sudargo piliakalnis, dvarai. Vilkaviškio rajono savivaldybėje driekiasi dalis Vištyčio ežero.</t>
  </si>
  <si>
    <t>Marijampolės regionas turi gerai išplėtotą automobilių kelių tinklą, teritoriją kerta svarbios automagistralės: A7 – Marijampolė–Kybartai, A16 – Marijampolė–Prienai–Vilnius, A5 – Kaunas–Marijampolė–Kalvarija, tarptautinė magistralė E67 – „Via Baltica“. 2019 m. buvo baigta magistralės „Via Baltica“ ruožo nuo Kauno iki Marijampolės rekonstrukcija, išplatinant kelią nuo 2 iki 4 juostų ir įrengiant skiriamąją juostą. 2023 m. vyko „Via Baltica“ ruožo nuo Marijampolės iki Lenkijos sienos – rekonstrukcija. Užbaigus darbus visas 40 kilometrų ruožas virs keturių eismo juostų magistrale. 
Geležinkelių sistema Marijampolės regione yra gana gerai išvystyta, lyginant su kitais regionais, geležinkelių tankis regione yra didesnis. 2015 m. nutiesta „Rail Baltica“ daugiau kaip 70 km geležinkelio trasa ruože Šeštokai–Marijampolė. Bendrajame plane regioninio lygmens „Rail Baltica“ keleivių geležinkelio stotys ir stotelės Marijampolės regione suplanuotos Marijampolėje ir Kazlų Rūdoje, numatant užtikrinti „Rail Baltica“ geležinkelio linijoje numatytų tarptautinių ir regioninių stočių daugiarūšį pasiekiamumą.
Pažymėtina, kad turima kelių ir geležinkelio infrastruktūra link Kaliningrado srities tampa grėsme regiono ir šalies saugumui.</t>
  </si>
  <si>
    <t xml:space="preserve">2023 m. pradžioje Marijampolės regione veikė 3 724 ūkio subjektai, tai sudarė tik 3 proc. šalyje veikiančių ūkio subjektų. Daugiausiai ūkio subjektų veikė Vilniaus (40,7 proc.) ir Kauno (20,6 proc.) apskrityse, mažiausiai – Tauragės apskrityje (2,1 proc.). Marijampolės regione 51 proc. veikiančių ūkio subjektų buvo Marijampolės savivaldybėje, Kalvarijos – 5,9 proc., Kazlų Rūdos sav. – 7,7 proc., Šakių  raj. sav. – 16,7 proc. ir Vilkaviškio raj. sav. – 18,6 proc.
</t>
  </si>
  <si>
    <t xml:space="preserve">Marijampolės regionas pagal pritrauktas tiesiogines užsienio investicijas 2022 m., tenkančias vienam gyventojui (1 564 eurai), lenkia tik Tauragės (1072 eurai) ir Utenos (1435 eurai) regionus. Nė viena regiono savivaldybė nesiekia Lietuvos vidurkio, daugiausiai tiesioginių užsienio investicijų tenka Kazlų Rūdos savivaldybei (8 101 eurai), mažiausiai – Kalvarijos savivaldybei (489 eurų). </t>
  </si>
  <si>
    <t xml:space="preserve">Pagal 2022 m. mėnesinių piniginių disponuojamųjų pajamų sudėties duomenis,  iš savarankiško darbo gaunamos pajamos vidutiniškai sudarė šalyje 12,6 proc., Marijampolės apskrityje net 25,8 proc. (aukštesnis už Marijampolės apskrities tik Tauragės apskrities rodiklis); pajamos iš samdomo darbo šalyje sudarė 60,1 proc., o Marijampolės apskrityje sudarė 43,2 proc. (tai beveik mažiausias rodiklis šalyje, mažesnis tik Tauragės apskrities, didžiausias rodiklis – Vilniaus apskrityje (66,4 proc.).
Vidutinės disponuojamosios pajamos per mėnesį vienam namų ūkio nariui Marijampolės apskrityje 2018–2022 m. laikotarpiu padidėjo nuo 358 eurų iki 655 eurų. Tačiau regiono rodikliai šalies vidurkio nesiekia (Marijampolės regione – 358 eurų 2018 m. ir 655 eurai 2022 m., o šalyje 487 eurai 2018 m. ir 751 euras 2022 metais). </t>
  </si>
  <si>
    <t>Nedarbas visoje šalyje ir Marijampolės regione laikotarpiu 2019–2021 m. turėjo tendenciją didėti, tačiau 2022 m. pradėjo mažėti (bedarbių proc. nuo darbingo amžiaus gyventojų šalyje 2019 m. sudarė 8,4 proc., o 2021 m. siekė 13 proc., o 2022 m. sumažėjo iki 9 proc. 
Marijampolės regione nuo 8,9 proc. 2019 m. padidėjo iki 14,4 proc. 2021 m., o 2022 m. pamažėjo iki 10,0 proc. Taigi 2022 m. nedarbo lygis mažėjo (šalyje iki 9 proc., Marijampolės regione – 10 proc.).</t>
  </si>
  <si>
    <t xml:space="preserve">Įgyvendinant 2014–2020 m. laikotarpio projektus, Vilkaviškio mieste atnaujintos J. Basanavičiaus aikštės prieigos, miesto sodo tarp Šeimenos upelio, Vytauto g., Rimgaudo g., J. Basanavičiaus g.,  teritorijos tarp Vilkaviškio kultūros centro, Vilkaviškio autobusų stoties, sutvarkyta Kalvarijos miesto centrinė dalis, investuojant į šių vietovių infrastruktūros gerinimą 6,07 mln. eurų ES lėšų. Taip pat ES fondų lėšomis viešosios erdvės atnaujintos regiono kaimiškose teritorijose. Šakių rajono ir Vilkaviškio rajono savivaldybėse sutvarkyta Gelgaudiškio, Kudirkos Naumiesčio, Lukšių, Pilviškių, Virbalio ir Kybartų gyvenamosios vietovės, tam skiriant 3,56 mln. eurų ES lėšų. </t>
  </si>
  <si>
    <t>Gyventojų išsilavinimas regionuose skiriasi. 2022 m. imant 25–64 metų amžiaus grupę Marijampolės regione turinčių aukštąjį išsilavinimą žmonių skaičius palyginti su kitais regionais yra vienas mažiausių ir siekia apie 27,8 proc. nuo šios amžiaus grupės gyventojų, žemesni skaičiai tik Tauragės regione – 24 proc., panašūs rodikliai Telšių regione – 28,8 proc. Daugiausia gyventojų, turinčių aukštą išsilavinimą – didžiųjų miestų regionuose (Vilniaus – 62,1 proc., Kauno – 51,6 proc., Klaipėdos – 44,9 proc.). Turinčių žemiausią išsilavinimą Marijampolės regione 25-64 m. amžiaus grupės gyventojų dalis 2022 m. buvo didesnė (7,5 proc.) nei šalies vidurkis (5,4 proc.), tačiau mažesnė nei dar penkiuose regionuose.</t>
  </si>
  <si>
    <t>Regione dienos centruose socialines paslaugas gavusių vaikų iš socialinę riziką patiriančių šeimų 2018-2022 m. laikotarpiu iki 2021 m. mažėjo, tačiau 2022 m. ženkliai padidėjo (2018 m. – 423 vaikai; 2022 m. – 550 vaikai).</t>
  </si>
  <si>
    <t xml:space="preserve">2022–2023 m. ikimokykliniame ir priešmokykliniame ugdyme dalyvaujančių 3–5 metų vaikų dalis Marijampolės regione nesiekė šalies vidurkio  (91,3 proc.) – 89,4 proc. (Kalvarijos savivaldybėje – 88 proc., Kazlų Rūdos – 91,9 proc., Marijampolės – 90,8 proc., Šakių rajono – 90,3 proc., Vilkaviškio rajono – 85,9 proc.). Žemam įsitraukimui į ikimokyklinį ugdymą gali turėti įtakos regiono specifika – pusė regiono gyventojų gyvena kaimo vietovėse. </t>
  </si>
  <si>
    <t>2014–2020 m. finansavimo periodu nebuvo regioninių priemonių, skirtų viešosios paskirties pastatų energetiniam efektyvumui didinti.</t>
  </si>
  <si>
    <t>Marijampolės regiono geografinė padėtis palanki tarptautiniam bendradarbiavimui. Marijampolės regioną kerta tarptautinė Via Baltica magistralė, jungianti Lietuvą su Lenkija ir Latvija, o Marijampolės regioną su Kauno regionu. Tai tranzitinis regionas, kuriame yra galimybės investuotojams plačiai naudoti kelių ir geležinkelio transportą, gabenant krovinius į Europą ir Aziją. Rail Baltica geležinkeliu užtikrinamas krovinių gabenimas tarp Skandinavijos ir Vakarų Europos šalių. 
Pažymėtina, kad regiono geografinė padėtis dėl kaimynystės su Kaliningrado sritimi tapo grėsme regiono ir šalies saugumui.</t>
  </si>
  <si>
    <t>Marijampolės LEZ teritorijoje yra apie 80 hektarų gamybinių sklypų teritorija. ES struktūrinių fondų lėšomis sklypuose įrengta reikalinga infrastruktūra: elektra, vandentiekis, nuotėkų ir lietaus infrastruktūra, nutiesti privažiavimo keliai, įrengtas apšvietimas. Toliau vykdoma LEZ infrastruktūros plėtra. 
Bendrojo plano konkretizuotuose sprendiniuose  numatomas Marijampolės kaip regioninio palaikomojo tipo centro esamos laisvosios ekonominės zonos vystymas.</t>
  </si>
  <si>
    <t xml:space="preserve">Marijampolės regione veikia bendradarbystės centras „Spiečius“ – verslo vystymosi erdvė, skirta bendradarbiauti ir plėstis smulkiojo ir vidutinio verslo subjektams. Jame įrengtos kompiuterizuotos darbo vietos, poilsio zona, seminarams ir mokymams skirta salė bei susitikimų kambarys. Čia suteikiamos nemokamos kompiuterizuotos darbo vietos su įranga, teikiamos skaitmeninio, kūrybinių industrijų vystymo, socialinio verslo konsultacijos, vykdomos praktinės mentorių sesijos, organizuojami verslo ugdymo mokymai ir įgyvendinamos kitos verslo skatinimo ir plėtros iniciatyvos. 
</t>
  </si>
  <si>
    <t>Į Marijampolės profesinio rengimo centro tarybą įtraukti Marijampolės regiono plėtros tarybos atstovas.</t>
  </si>
  <si>
    <t xml:space="preserve">Marijampolės kolegija prijungta prie Mykolo Romerio universiteto, ateityje planuojant stiprinti aukštojo mokslo potencialą regione ir atnaujinti infrastruktūrą . </t>
  </si>
  <si>
    <t xml:space="preserve">Marijampolės apskrityje veikiančiose globos įstaigose suaugusiųjų neįgaliųjų asmenų vietų skaičius 2022 metais lyginant su 2014 metais, mažėjo nuo 672 iki 564 asmenų. Įvairių projektų pagalba plėtojamos socialinės paslaugos, integruojant socialiai pažeidžiamus asmenis į visuomenę, vykdant institucinės globos pertvarką. </t>
  </si>
  <si>
    <t xml:space="preserve">Marijampolės regione Kazlų Rūdos savivaldybės administracija įgyvendino regioninį projektą „Kultūros paveldo objekto atgaivinimas ir išsaugojimas pritaikant jį bendruomenės poreikiams Kazlų Rūdoje“, finansuotą pagal priemonę Nr. 05.4.1-CPVA-R-302 „Aktualizuoti savivaldybių kultūros paveldo objektus“. Projekto veiklų įgyvendinimui investuota apie 588 tūkst. eurų ES lėšų. Projekto metu sutvarkytas kultūros paveldo objektas, esantis Kazlų Rūdos miesto centre. Atnaujinta pastato išorė ir rekonstruotas vidus, reprezentatyviai sutvarkytas įėjimas į pastatą, kad būtų užtikrintas visų atvykusiųjų asmenų saugumas. Pastato vidaus erdvės pritaikytos bendruomeninės veiklos poreikiams, įsigyti reikalingiausi baldai ir įranga muziejinei, edukacinei, turizmo ir amatininkystės veikloms organizuoti. </t>
  </si>
  <si>
    <t>Savivaldybių strateginio ir teritorinio planavimo dokumentai sudaro pagrindą veiklos ir investicijų plėtojimui, įgyvendinant projektus susisiekimo, viešųjų erdvių infrastruktūros, kraštovaizdžio gerinimo ir kt. srityse. Šakių rajono savivaldybė įgyvendino projektą "Šakių miesto su priemiesčiais bendrojo plano su GIS sistema koregavimas", finansuotą pagal 2014–2020 metų Europos Sąjungos fondų investicijų veiksmų programos 05.5.1-APVA-R-019 priemonę „Kraštovaizdžio apsauga“.</t>
  </si>
  <si>
    <t>Marijampolės savivaldybės administracija kartu su partneriu – Marijampolės socialinės pagalbos centru įgyvendino regioninį projektą „Paslaugų ir asmenų aptarnavimo kokybės gerinimas Marijampolės savivaldybėje“, finansuotą pagal 2014–2020 metų Europos Sąjungos fondų investicijų veiksmų programos priemonę Nr. 10.1.3-ESFA-R-920 „Paslaugų ir asmenų aptarnavimo kokybės gerinimas savivaldybėse“. Projekto metu atliktas piliečių pasitenkinimo indekso nustatymo tyrimas, identifikuoti veiksmai, kurie leistų padidinti piliečių pasitenkinimą. Atlikus išsamų visų teikiamų paslaugų tyrimą buvo diegiamas kokybės vadybos metodas, reglamentuojantis paslaugų ar asmenų aptarnavimo vykdymo tvarką, bei vykdomi mokymai šių įstaigų darbuotojams. Projekto veiklų įgyvendinimui investuota apie 193 tūkst. eurų ES fondų lėšų.</t>
  </si>
  <si>
    <t>Vykdant Via Baltica magistralės rekonstrukcijos projektą užtikrinamas efektyvesnis ir saugesnis regiono pasiekiamumas.</t>
  </si>
  <si>
    <t>Marijampolės regione įgyvendinami ar baigti įgyvendinti 9 regioniniai projektai pagal 2014–2020 metų Europos Sąjungos fondų investicijų veiksmų programos priemonę 05.3.2-APVA-R-014 „Geriamojo vandens tiekimo ir nuotekų tvarkymo sistemų renovavimas ir plėtra, įmonių valdymo tobulinimas“. Iš viso suplanuota projektų už 10.078.108,96 eurus ES fondų lėšų. Visais vykdomais projektais siekiama pagerinti Marijampolės regiono gyventojams vandens kokybę, padidinti vandens tiekimo ir nuotekų tvarkymo paslaugų prieinamumą ir efektyvumą. Įgyvendinus vandentvarkos projektus bus užtikrintos galimybės daugiau kaip 7 000 savivaldybių gyventojams prisijungti prie centralizuotos vandens tiekimo ir (arba) nuotekų tvarkymo sistemos bei gauti kokybiškas vandens tiekimo ir nuotekų tvarkymo paslaugas.</t>
  </si>
  <si>
    <t>UAB Marijampolės apskrities atliekų tvarkymo centras įgyvendino regioninį projektą „Marijampolės regiono komunalinių atliekų rūšiuojamojo surinkimo infrastruktūros plėtra“, finansuojamą pagal 2014–2020 metų Europos Sąjungos fondų investicijų veiksmų programos priemonę Nr. 05.2.1-APVA-R-008 „Komunalinių atliekų tvarkymo infrastruktūros plėtra“. Jo įgyvendinimui  skirta 4 837 724,99 eurų ES lėšų. Projekto metu Kalvarijos, Kazlų Rūdos, Marijampolės, Šakių rajono ir Vilkaviškio rajono savivaldybių teritorijose įrengtos komunalinių atliekų konteinerių aikštelės, skirtos mišrių, antrinių žaliavų, maisto, žaliųjų bei tekstilės atliekų surinkimui. Taip pat  pastatytos trys naujos didelių gabaritų atliekų surinkimo aikštelės (toliau – DGASA), rekonstruotos šešios DGASA, įrengiant atliekų paruošimo pakartotiniam panaudojimui infrastruktūrą.</t>
  </si>
  <si>
    <t>Marijampolės regione didėja informacinių technologijų aprėptis, didėja namų ūkių, kurie turi asmeninius kompiuterius (2015 m. – 64,9 proc., 2019 m. – 69,2 proc., 2020 – 70,3 proc., 2021 – 76,2 proc., 2022 – 75,9 proc., tačiau 2023 m. sumažėjo iki 72,1 proc. ir interneto prieigą (2015 m. – 65,7 proc., 2019 m. – 80,1 proc., o 2020 m. – 83,4 proc., 2021 m. – 77,8 proc., 2022 m. – 90,4 proc., 2023 m. – 92,1 proc.)</t>
  </si>
  <si>
    <t>2021 m. pradžioje Marijampolės regione buvo 7 900 ūkiai, 2020 m. pradžioje - 10 584 ūkiai. Marijampolės regione 2024 m. sausio 1 d. duomenimis daugiausia buvo mišrių žemės ūkių (63,5 proc. visų ūkių) ir mažiau luginant su vidutiniškai šalyje (8,5 proc.) vien gyvulininkyste užsiimančių ūkių (3,6 proc.).</t>
  </si>
  <si>
    <t>Regiono savivaldybės įgyvendina projektus, gerinančius vandentiekio ir nuotekų tinklų sistemas, 7 projektai baigti įgyvendinti, dar 2 įgyvendinami. Nauji geriamojo vandens tiekimo ir nuotekų surinkimo tinklai tiesiami Kazlų Rūdos, Šakių rajono, Marijampolės, Kalvarijos ir Vilkaviškio rajono savivaldybėse. Naujai statomi ir (arba) rekonstruojami geriamojo vandens gerinimo įrenginiai Šakių rajono, Kalvarijos ir Vilkaviškio rajono savivaldybėse. Iki 2023 m. pabaigos naujai pastatyti ir (arba) rekonstruoti nuotekų valymo įrenginiai Marijampolės, Vilkaviškio rajono savivaldybėse. Regioniniais projektais rekonstruotų vandens tiekimo ir nuotekų surinkimo tinklų ilgis Kazlų Rūdoje, Kalvarijoje, Marijampolėje, Šakių rajono savivaldybėje ir Vilkaviškio rajono savivaldybėje sudarė 16 km.</t>
  </si>
  <si>
    <t>Iš 2014–2020 m. ES SF laikotarpio regionų projektų sąrašuose suplanuotų ES fondų lėšomis finansuotinų regiono projektų didžioji dalis yra baigti įgyvendinti (98 projektai). Šiuo metu 9 įgyvendinami projektai.</t>
  </si>
  <si>
    <t>Pagal lietuviškos kilmės prekių eksportą 2022 m. regionas yra 7-oje vietoje šalyje (sudaro 3,07 proc. šalies eksporto). 2022 m. palyginus su 2021 m. eksportas šalyje išaugo 21 proc., Marijampolės regione – 22,4 proc.
Lietuviškos kilmės prekių eksportas iš Marijampolės regiono 2022 m. augo iki 848,4 mln. eurų – tai ženklus atotrūkis nuo ankstesnių laikotarpių: 2021 m. siekė 658,3 mln. eurų, o 2020 m.  siekė 478 mln. eurų. Lietuviškos kilmės prekių eksportas 2022 m. augo visuose Lietuvos regionuose, tačiau Alytuje, Marijampolėje, Tauragėje ir Utenoje rodikliai patys žemiausi. 
Pagrindinė lietuviškos kilmės prekių eksporto iš Marijampolės regiono rinka yra Europos Sąjunga, kur per 2022 metus eksportuota 80 proc. lietuviškos kilmės prekių (2021 m. buvo 73 proc.), kitoms šalims teko – 20 proc. (2021 m. buvo 26,9 proc.) užsienio rinkoms skirtos produkcijos. 
Pagrindinės Marijampolės apskrities lietuviškos kilmės prekių eksporto rinkos 2021 m. buvo Vokietija, kuri generavo 25,5 proc visos eksporto vertės (2021 m. generavo 20,3 proc.), Lenkija – 23,8 proc.(2021 m. – 14,7 proc.), Latvija – 8,4 proc. (2021 m. – 4,9 proc.) ir Danija – 4,8 proc. (2021 m. apie 4 proc.). Per metus sparčiausiai augusios Marijampolės apskrities įmonių eksporto rinkos buvo Lenkija, tarp šalių, į kurias eksportuojama daugiausia, pateko Ispanija ir 2022 m.sudarė 5,8 proc. lietuviškos kilmės prekių eksporto iš Marijampolės apskrities. Pažymėtina, kad Lietuviškos kilmės prekių į NVS šalis eksportuojama vis mažiau. 
Regione yra stiprių maisto, medienos, metalo įmonių, turinčių plačią eksporto geografiją. Per 2022 m. daugiausia eksportuota medienos ir medienos dirbinių (29,5 proc. viso lietuviškos kilmės prekių eksporto iš Marijampolės apskrities), baldų (13,9 proc.), pieno produktų (14,9 proc.) ir gaminių iš javų ir miltų (7,6 proc.), trąšų (7,4 proc.)</t>
  </si>
  <si>
    <t xml:space="preserve">Marijampolės regione veikiančių mažų ir vidutinių įmonių skaičius 2019–2023 m. didėjo (nuo 2 344 vnt. 2019 m. pradžioje iki 2 740 vnt. 2023 m. pradžioje). </t>
  </si>
  <si>
    <t>Vaikų, kuriems nustatyta globa (rūpyba), skaičius Marijampolės regione nežymiai didėjo 2018–2022 m. laikotarpiu (2018 m. – 122 vaikai, 2022 m. – 124 vaikai). Mokyklinio amžiaus vaikų, nesimokančių mokykloje, skaičius tuo pačiu laikotarpiu, nežymiai kito (2018–2019 m. – 998 vaikai,  2022–2023 m. – 834 vaikai). Marijampolės regione 2022 m. neigiama buvo vidinė migracija, tarptautinė migracija – teigiama. Grėsmė mažėjanti.</t>
  </si>
  <si>
    <t>Asmenų, gyvenančių skurdo rizikoje ar socialinėje atskirtyje, dalis Marijampolės regione didėjo – nuo 32 proc. 2021 m. iki 37,4 proc. 2022 m.</t>
  </si>
  <si>
    <t>Vaikų skaičius socialinės rizikos šeimose Marijampolės regione mažėjo (nuo 1 581 vaikų 2014 m. iki 1 234 vaikų 2018 m.), tačiau ženkliai didėjo pranešimų apie smurtą prieš vaikus (2014 m. buvo 82 tokie pranešimai, 2019 m. – 1 053, 2021 m. sumažėjo perpus - 500 atvejų, o 2022 m. – sumažėjo iki 377 atvejų). Vaikų, galimai patyrusių smurtą, 2019 m. lyginant su 2018 m. skaičius išaugo 110 proc. (tikėtina pandemijos pasekmė – mokymasis ir darbas iš namų; taip pat pokyčiai teisiniame reglamentavime). 2022 m. lyginat su 2019 m. smurto atvejų sumažėjo 65 proc.</t>
  </si>
  <si>
    <t>Valstybinio socialinio draudimo senatvės pensiją gaunančių asmenų skaičius, tenkantis 1 tūkst. darbingo amžiaus gyventojų Marijampolės apskrityje didėjo – nuo 332 asmenų 2018 m. iki 344 asmenų 2022 m. (šalies vidurkis 2022 m. – 343 asmenys).
Valstybinio socialinio draudimo išankstinę senatvės pensiją gaunančių asmenų skaičius, tenkantis 10 tūkst. darbingo amžiaus gyventojų Marijampolės apskrityje mažėjo – nuo 39 asmens 2018 m. iki 31 asmens 2021 m., tačiau 2022 metais padidėjo iki 37 asmenų (šalies vidurkis – 40 asmenų 2022 m.). Marijampolės regione  vidutinė valstybinio socialinio draudimo senatvės pensija didėjo nuo 293,55 eurų 2018 m. iki 445,51 eurų 2022 m. Marijampolės apskrityje išlaidos socialinei pašalpai 2018 m. buvo 4 349,5 tūkst. eurų, 2020 m. buvo sumažėję iki 3 502,8 tūkst. eurų, o 2022 m. padidėjo iki 5 401,0 tūkst. eurų. Grėsmė yra reikšminga.</t>
  </si>
  <si>
    <t>Darbingo amžiaus asmenų, kuriems pirmą kartą nustatytas sumažėjęs darbingumo lygis, dinamika per paskutinius penkerius metus: 2018 m. tokių asmenų buvo 647, 2019 m. – 605 asmenys, 2020 m. – 563 asmenys, 2021 m. - 601 asmenų, o 2022 m. išaugo net iki 719 asmenų. Dažniausios priežastys – kraujotakos sistemos ligos, piktybiniai navikai, psichikos ir elgesio sutrikimai bei jungiamojo audinio ir raumenų bei skeleto ligos. Vaikų, kuriems pirmą kartą pripažinta negalia, skaičius 2022 m. (129 vaikai) buvo didžiausias per 2018–2022 m. laikotarpį (2020 m. – 91 vaikas, 2021 m. – 119 vaikų). Grėsmė išlieka reikšminga, nes lyginant su kitais regionais sergamumo rodikliai aukšti, taip pat dėl riboto sveikatos priežiūros paslaugų prieinamumo pandemijos metu galimos neigiamos ilgalaikės pasekmės gyventojų sveikatai.</t>
  </si>
  <si>
    <t>Pridėtinės vertės gamybos sąnaudomis pagal veiklos vykdymo vietą (nefinansų įmonių) rodiklis rodo, kad ekonominės veiklos rūšiai "Meninė, pramoginė ir poilsio organizavimo veikla, kompiuterių ir asmeninių bei namų ūkio reikmenų taisymas, kita aptarnavimo veikla" priskirta pridėtinė vertė 2018–2022 m. laikotarpiu didėja (nuo 7 732 tūkst. eurų 2018 m. iki 11 136 tūkst. eurų 2022 m.).</t>
  </si>
  <si>
    <t>Į 20104–2020 m. laikotarpio Marijampolės regiono projektų sąrašus įtrauktas 1 paviršinių nuotekų tvarkymo projektas, 1 komunalinių atliekų tvarkymo infrastruktūros plėtros projektas ir 9 geriamojo vandens tiekimo ir nuotekų tvarkymo sistemų renovavimo ir plėtros projektai.</t>
  </si>
  <si>
    <t>2023 m. Marijampolės profesinio rengimo centre (MPRC) pasirašyta 1 117 sutarčių (2022 m. – 1 113 sutartys).  Populiariausiomis tarp pasirinktų mokymo sričių 2023 m. išliko inžinerinės, architektūros ir statybos, transporto paslaugų, socialinės gerovės ir paslaugų asmenims teikimo specialybės.</t>
  </si>
  <si>
    <t>2014–2020 m. laikotarpiu Marijampolės regione finansuota 5 socialinio būsto fondo plėtros regioniniai projektai, investuojant 2,6 mln. eurų ES fondų lėšų, bei 4 socialinių paslaugų infrastruktūros plėtros regioniniai projektai, investuojant 2,6 mln.eurų ES fondų lėšų.</t>
  </si>
  <si>
    <t xml:space="preserve">2022 m. vidutinis mėnesinis bruto darbo užmokestis šalies ūkyje, įskaitant individualiąsias įmones, sudarė 1 789 EUR ir, palyginti su 2021 m., padidėjo 13,3 proc.: viešajame sektoriuje jis sudarė 1 870 EUR ir buvo 10,5 proc. didesnis, privačiajame – 1 756,2 EUR ir buvo 14,6 proc. didesnis.  Marijampolės apskrityje vidutinis mėnesinis bruto darbo užmokestis per metus augo 10,8 proc. (bet nesiekia šalies – 11,7 proc.).   Stebint 2021–2022 m. laikotarpį,  Marijampolės regione bendrosios pajamos per mėnesį vienam namų ūkiui sumažėjo nuo 1810 eurų iki 1652 eurų, o vienam namų ūkio nariui nežymiai padidėjo nuo 827 eurų iki 832 eurų.  </t>
  </si>
  <si>
    <t xml:space="preserve">2014–2020 m.ES SF laikotarpiu Regionų plėtros tarybos planavo projektus dėl 12 proc. visų Lietuvai skiriamų ES fondų lėšų. Marijampolės regionui buvo skirta 49 mln. eurų ES fondų lėšų pagal 2014–2020 metų ES fondų investicijų veiksmų programos ir Lietuvos kaimo plėtros 2014–2020 metų programos priemones. Regiono projektams išmokėta 46,8 mln. eurų. Regiono plėtros taryba sprendimais yra patvirtinusi regiono projektų sąrašus pagal dvidešimt vieną priemonę. Iš viso regiono projektų sąrašuose įtraukti 107 projektai, finansuojami pagal 2014–2020 metų ES fondų investicijų veiksmų programos priemones (9 įgyvendinami; 98 baigti įgyvendinti projektai). Dar 31 projektas baigtas įgyvendinti pagal Lietuvos kaimo plėtros 2014–2020 metų programos priemones. </t>
  </si>
  <si>
    <t>Užimtumo tarnybos duomenimis, registruotas nedarbas šalyje 2022–2023 m. pradžioje mažėjo (2022 m. pr. sudarė 10,2 proc., o 2023 m. pr. 9,2 proc.) Marijmapolės regione šis rodiklis taip pat turėjo mažėjimo tendenciją (2022 m. – 13,24 proc., o 2023 m sudarė 10,5 proc.). Laisvų naujų darbo vietų skaičius per mėnesį šalyje šiuo laikotarpiu sumažėjo net 46 proc. (2022 m. sausio mėn. buvo 28 550 vietos, o 2023 m. tuo pačiu metu tik 15 258 vietos). Regione taipogi išliko mažėjimo tendencija, mažėjo nuo 847 vietų 2022 m. sausio mėn. iki 401 vietos 2023 m. sausio mėn., t.y. sumažėjo daugiau nei 50 proc.</t>
  </si>
  <si>
    <t>Marijampolės regione 2014–2020 m. laikotariu įgyvendinti 4 socialinių paslaugų gerinimo regioniniai projektai, investuojant į jų infrastruktūrą 935,5 tūkst. eurų ES lėšų. Projektais pagerintas socialinių paslaugų prieinamumas senyvo amžiaus, neįgaliems ir socialinės rizikos asmenims. VšĮ Kazlų Rūdos Socialinės paramos centre, įgyvendinus regioninį projektą, pagerintos sąlygos ir sudarytos galimybės gauti kokybiškesnes paslaugas 40 senyvo amžiaus asmenų.
Vilkaviškio rajono savivaldybėje įsteigti savarankiško gyvenimo namai, kuriuose teikiamos paslaugos senyvo amžiaus, socialinės rizikos asmenims ir jų šeimos nariams, asmenims su negalia ir kuriems nereikia nuolatinės, intensyvios priežiūros, sudarant jiems sąlygas savarankiškai tvarkytis buityje, rūpintis savimi, šeima. Šiuose savarankiško gyvenimo namuose gali apsistoti iki 20 asmenų.
Marijampolės socialinės pagalbos centro socialinės pagalbos Kartų namų padalinyje pagerintos gyvenimo sąlygos, kad ilgalaikės socialinės globos namuose gyvenantys senyvo amžiaus asmenys gautų kokybiškas paslaugas, vietų skaičius išplėstas ir prie buvusių 25 papildomai sukurta 15 naujų vietų. Dar vieną projektą įgyvendino Kudirkos Naumiesčio parapijos socialinės pagalbos centras.  Įgyvendinus projektą buvo sukurti grupinio gyvenimo namai su 10 naujų vietų. Čia galės gyventi senyvo amžiaus asmenys ir neįgalūs asmenys, socialinės rizikos suaugę asmenys ir jų šeimos nariai.</t>
  </si>
  <si>
    <t>Lyginant 2021 m. su 2020 m. išlaidos socialinei pašalpai Marijampolės regione didėjo 35,1 proc. (2020 m. – 3 502,8 tūkst. eurų,  2021 m. – 
5 057,3 ūkst. eurų, o 2022 m. – 5 401,0 tūkst eurų). 2022 m. lyginat su 2021 m. socialinės pašalpos gavėjų skaičius, tenkantis 1 tūkst. gyventojų, visose Marijampolės savivaldybėse kito nevienodai, nežymiai didėjo tik Marijampolės ir Vilkaviškio rajono savivaldybėse. Daugiausia socialinės pašalpos gavėjų Kalvarijos sav. – 73/1 tūkst. gyventojų. Marijampolės regione socialinės pašalpos gavėjų skaičius lyginant 2022 m. su 2021 m. išliko nepakitęs (2021 m. ir 2022 m. sudarė 32/1 tūkst. gyventojų.)</t>
  </si>
  <si>
    <t>Marijampolės regione kelių eismo įvykiuose žuvusiųjų skaičius didesnis nei šalies vidurkis (2020 m. šalyje – 63,0, Marijampolės regione – 66,7 žuvusieji; 2022 m. 1 mln. gyventojų šalyje teko 43 žuvusieji, Marijampolės regione – 81 žuvusysis). Sunkiai sužeistųjų skaičius, tenkantis 1 mln. gyventojų, 2023 metais šalyje siekė 168, o Marijampolės regione net 214.
Žūstančiųjų skaičius rodo, kad eismo intensyvumas Marijampolės regiono keliuose sietinas su fatališkomis eismo įvykių baigtimis.</t>
  </si>
  <si>
    <t>Lietuvoje 2023 m. trečiąjį ketvirtį visų rūšių transportu vežta 44,8 mln. tonų krovinių, tai 15,6 proc. daugiau nei 2022 m. tuo pačiu laikotarpiu. Auga krovinių vežimas kelių transportu. Jei 2022 m. trečiąjį ketvirtį buvo pervežta 25,7 mln. tonų, tai 2023 m. trečiąjį ketvirtį –33,2 mln. tonų.
Marijampolės apskrityje 2022 m. pakrautų krovinių kiekis sudarė 426,9 tūkst. tonų. 2021 m. – 305,1 tūkst. tonų, 2020 m. – 281,5 tūkst. tonų krovinių.</t>
  </si>
  <si>
    <t xml:space="preserve">Marijampolės regione vykdyti 4 projektai pagal 2014–2020 metų Europos Sąjungos fondų investicijų veiksmų programos priemonę Nr. 08.1.1-CPVA-R-407 „Socialinių paslaugų infrastruktūros plėtra“, jų įgyvendinimui investuojant 935,5 tūkst. eurų ES lėšų. Projektų metu atlikti pastatų atnaujinimo ir modernizavimo darbai, vidaus patalpų remontai, įrengti pandusai, naujų vietų įkūrimui – įsigyta būtiniausia įranga. </t>
  </si>
  <si>
    <t>Lietuvos apgyvendinimo įstaigose turistų skaičius lyginant 2021–2023 m. duomenis, turėjo augimo tendenciją (2021 m.– 2,46 mln., 2022 m. – 3,82 mln., 2023 m. – 3,99 mln.). Tai įtakojo Covid-19 pandemija. Marijampolės regione 2021–2023 m. duomenimis, turistų skaičius apgyvendinimo įstaigose taip pat didėjo: 2021 m. – 12,7 tūkst., 2022 m. – 30,2 tūkst., o 2023 m. turistų skaičius išaugo iki 31,9 tūkst.). 2017–2022 m. Marijampolės regione apgyvendintų turistų skaičius yra antras mažiausias šalyje ir tai rodo, kad regiono rekreaciniai ir kultūriniai ištekliai nėra pakankami, o esami nėra išnaudojami.</t>
  </si>
  <si>
    <t xml:space="preserve">Registrų centro duomenimis 2024 m. sausio 1 d. fiksuotas neigiamas gyventojų skaičiaus pokytis Marijampolės regione (per metus sumažėjo
2 543 gyventojais) (2023 m. sausio 1 d. – 145,38 tūkst gyv.; 2024 m. sausio 1 d. regione gyveno 142,84 tūkst gyv.;). Gyventojų skaičius lyginant pastaruosius dviejų metų duomenis labiausia sumažėjo Vilkaviškio (-895 gyventojų) ir Šakių (-668 gyventojai) savivaldybėse, Marijampolės (-550 gyventojais) mažėjo Kalvarijoje (-293 gyventojai) ir Kazlų Rūdoje (-137 gyventojai). Pagrindinės priežastys lemiančios gyventojų skaičius mažėjimą regionuose – vidinė migracija į didesnius miestus, taip pat jaučiami pandemijos padariniai (mirtys, mežesnis gimstamumas). Bendrasis gimstamumo rodiklis 1000 gyventojų 2019–2023 m. Marijampolės regione mažėjo nuo 8,3 iki 6,1. Stebint 2019–2023 m. laikotarpį, regione mirtingumo rodiklis 1000 gyventojų augo nuo 15,5 iki 18,8. Tam įtakos turėjo Covid pandemijos laikotarpiu mirtingumo padidėjimas. Tuo tarpu 2022–2023 m. fiksuotas mažėjimas nuo 17,2 iki 14,6.   </t>
  </si>
  <si>
    <t xml:space="preserve">Lyginant 2018–2022 m. duomenis, regione užregistruotų nusikaltimų, baudžiamųjų nusižengimų skaičius, tenkantis 100 tūkst. gyventojų mažėjo nuo 1 792 iki 1 443 atvejų. </t>
  </si>
  <si>
    <t>Marijampolės regione išlaikomo amžiaus pagyvenusių žmonių koeficientas – pagyvenusių (65 metų ir vyresnio amžiaus) žmonių skaičius, tenkantis šimtui 15–64 metų amžiaus gyventojų 2021 m. siekė 31, o 2022 m. – 32. 
Marijampolės regione nuo 65 metų ir daugiau amžiaus grupės gyventojai sudaro vis didesnę dalį: 2019 m. sudarė 19,9 proc., 2020 m. – 20,1 proc., 2021 m. 20,2 proc., 2022 m. - 20,5 proc. o 2023 m. pradžioje - 20,8 proc.</t>
  </si>
  <si>
    <t>Iki 2023 metų pabaigos Marijampolės regione pasirašytos 138 regioninių projektų finansavimo sutartys, jų įgyvendinimui investuojant 46,8 mln. eurų ES fondų lėšų (t. y., 2014–2020 m. laikotarpio ES lėšų, už kurių suplanavimą atsakingos regionų plėtros tarybos).</t>
  </si>
  <si>
    <t>Vidutinės disponuojamosios pajamos per mėnesį vienam namų ūkio nariui Marijampolės apskrityje 2018–2022 m. laikotarpiu padidėjo nuo 3585 eurų iki 655 eurų. Tačiau lyginant su šalies vidurkiu (487 eurai 2018 m. ir 751 eurai 2022 m.) pajamos didėja mažesniais tempais. Sporto varžybų ir sveikatingumo renginių dalyvių skaičius Marijampolės apskrityje 2022 m. palyginus su 2018 m. padidėjo (nuo 43 936 asm. 2018 m. iki 47 442 asm. 2022 m.).</t>
  </si>
  <si>
    <t xml:space="preserve">2019 m. prasidėjusi Covid pandemija turėjo neigiamą poveikį šalių ekonomikai. Nauja grėsmė kilo 2022 m. dėl Rusijos pradėto karo Ukrainoje.  Lietuvoje BVP kito atitinkamai: 2018 m. palyginti su šalies vidurkiu sudarė 58,8 proc. (9,5 tūkst. Eur), o 2022 m. sudarė 60,4 proc. (14,4 tūkst. Eur).  </t>
  </si>
  <si>
    <t xml:space="preserve">15–64 metų amžiaus gyventojų užimtumo lygis šalyje 2021–2022 m. padidėjo nuo 72,5 iki 73,8 proc. Marijampolės apskrityje 2021 –2022 m. užimtumo lygis augo apie 6,6 proc. (nuo 63,8 proc. 2021 m. iki 68,3 proc. 2022 m.). Gyventojų išsilavinimo rodikliai rodo, kad 2022 m. Marijampolės regione 25–64 metų amžiaus gyventojų su žemu išsilavinimu gyventojų dalis palyginti su 2021 m. sumažėjo nuo 9,7 proc. 2021 m. iki 7,5 proc. 2022 m., su aukštuoju išsilavinimu rodikliai padidėjo nuo 26 proc. 2021 m. iki 27,8 proc. 2022 m. </t>
  </si>
  <si>
    <t>Tiesioginės užsienio investicijos Marijampolės regione 2022 m. siekė 212,32 mln. eurų (2021 m. – 142,16 mln. eurų). 2021 m. Marijampolės regione 66 proc. visų sukauptųjų TUI teko apdirbamajai gamybai, 2022 m. – 71,2 proc. iš jų net 71 proc. – medienos, popieriaus ir jo gaminių gamybai, leidybai ir spausdinimui; 10,5 proc. – pagrindinių metalų ir metalo gaminių, išskyrus mašinas ir įrenginius, gamybai; 6,8 proc. – baldų gamyba; 5 proc. – tekstilės gaminių gamyba; 4 proc. – maisto produktų gamybai, o tai santykinai mažos pridėtinės vertės ūkinės veiklos. 2021 m. daugiausia investicijų sudarė investicijos iš Švedijos (39,2 proc.), Danijos (21,1 proc.) ir Vokietijos (10,5 proc.). Anot „Investuok Lietuvoje“  regiono geopolitinių iššūkių fone Lietuva išlieka konkurencinga pritraukiant užsienio investicijas. Tačiau aukštos kvalifikacijos darbuotojų problema Marijampolės regione laikoma vienu didžiausių iššūkių, siekiant pritraukti investicijas į regioną. Grėsmė išlieka reikšminga.</t>
  </si>
  <si>
    <t>Gimstamumas Marijampolės apskrityje mažėja: 2018 m. buvo 9 gimusieji 1 000 gyventojų, 2020 m. – 7,5, o 2022 m. – 6,6. 
Bendrasis natūralios gyventojų kaitos rodiklis (1 000 gyventojų)  regione kito atitinkamai (2015 m. jis sudarė (– 5,5), 2019 m. (– 6,1), 2020 m. (– 10,2), 2021 m. (– 11,9), o, 2022 m. (– 10,6). Demografinės senatvės koeficientas 2023 metų pradžioje Marijampolės apskrityje – 152 asmenų, viršija Lietuvos vidurkį (134 asmenys) ir kasmet didėja – nuo 128 asmenų 2015 m. iki 152 asmenų 2023 m. Grėsmė išlieka reikšminga.</t>
  </si>
  <si>
    <t>Namų ūkių, turinčių interneto prieigą, skaičius Marijampolės apskrityje didėja: 2021 m. – 77,8 proc., 2022 m. – 90,4 proc., 2023 – 92,1 proc. Asmenų, kurie naudojosi internetu asmeniniais tikslais, dalis kasmet auga, didžiausia 16–24 metų amžiaus grupėje, mažiausia 65–74 metų amžiaus grupėje. Tačiau net ir šios amžiaus grupės asmenys internetu 2023 m. naudojosi įvairiais tikslais (skaitė naujienas 57,9 proc., naudojo ryšiams 56 proc., ieškojo informacijos sveikatos klausimais 51,7 proc.). Grėsmės reikšmė mažėja.</t>
  </si>
  <si>
    <t>MARIJAMPOLĖS REGIONO PLĖTROS PLANO 2014–2020 M. ĮGYVENDINIMO ATASKAITA UŽ 2023 METUS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</si>
</sst>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10427]#,##0.00"/>
    <numFmt numFmtId="165" formatCode="#,##0\ _L_t"/>
    <numFmt numFmtId="166" formatCode="0.0"/>
    <numFmt numFmtId="167" formatCode="#,##0.00_ ;\-#,##0.00\ "/>
    <numFmt numFmtId="168" formatCode="_-* #,##0.0\ _€_-;\-* #,##0.0\ _€_-;_-* &quot;-&quot;??\ _€_-;_-@_-"/>
  </numFmts>
  <fonts count="35" x14ac:knownFonts="1">
    <font>
      <sz val="11"/>
      <color theme="1"/>
      <name val="Calibri"/>
      <family val="2"/>
      <charset val="186"/>
      <scheme val="minor"/>
    </font>
    <font>
      <sz val="10"/>
      <color theme="1"/>
      <name val="Times New Roman"/>
      <family val="1"/>
      <charset val="186"/>
    </font>
    <font>
      <sz val="10"/>
      <name val="Arial"/>
      <family val="2"/>
      <charset val="186"/>
    </font>
    <font>
      <b/>
      <sz val="9"/>
      <name val="Times New Roman"/>
      <family val="1"/>
      <charset val="186"/>
    </font>
    <font>
      <sz val="12"/>
      <name val="Times New Roman"/>
      <family val="1"/>
      <charset val="186"/>
    </font>
    <font>
      <sz val="11"/>
      <name val="Calibri"/>
      <family val="2"/>
      <charset val="186"/>
      <scheme val="minor"/>
    </font>
    <font>
      <b/>
      <sz val="12"/>
      <name val="Times New Roman"/>
      <family val="1"/>
      <charset val="186"/>
    </font>
    <font>
      <sz val="9"/>
      <name val="Times New Roman"/>
      <family val="1"/>
      <charset val="186"/>
    </font>
    <font>
      <sz val="9"/>
      <color theme="1"/>
      <name val="Times New Roman"/>
      <family val="1"/>
      <charset val="186"/>
    </font>
    <font>
      <sz val="11"/>
      <color theme="1"/>
      <name val="Calibri"/>
      <family val="2"/>
      <charset val="186"/>
      <scheme val="minor"/>
    </font>
    <font>
      <sz val="11"/>
      <color rgb="FFFF0000"/>
      <name val="Calibri"/>
      <family val="2"/>
      <charset val="186"/>
      <scheme val="minor"/>
    </font>
    <font>
      <b/>
      <sz val="10"/>
      <color theme="1"/>
      <name val="Times New Roman"/>
      <family val="1"/>
      <charset val="186"/>
    </font>
    <font>
      <sz val="10"/>
      <color theme="1"/>
      <name val="Calibri"/>
      <family val="2"/>
      <charset val="186"/>
      <scheme val="minor"/>
    </font>
    <font>
      <sz val="10"/>
      <color rgb="FFFF0000"/>
      <name val="Times New Roman"/>
      <family val="1"/>
      <charset val="186"/>
    </font>
    <font>
      <u/>
      <sz val="11"/>
      <color theme="10"/>
      <name val="Calibri"/>
      <family val="2"/>
      <charset val="186"/>
      <scheme val="minor"/>
    </font>
    <font>
      <b/>
      <sz val="10"/>
      <name val="Times New Roman"/>
      <family val="1"/>
      <charset val="186"/>
    </font>
    <font>
      <sz val="10"/>
      <color indexed="8"/>
      <name val="Times New Roman"/>
      <family val="1"/>
      <charset val="186"/>
    </font>
    <font>
      <sz val="10"/>
      <name val="Times New Roman"/>
      <family val="1"/>
      <charset val="186"/>
    </font>
    <font>
      <sz val="10"/>
      <name val="Times New Roman"/>
      <family val="1"/>
    </font>
    <font>
      <sz val="11"/>
      <color theme="1"/>
      <name val="Calibri"/>
      <family val="2"/>
      <scheme val="minor"/>
    </font>
    <font>
      <b/>
      <sz val="9"/>
      <name val="Times New Roman"/>
      <family val="1"/>
    </font>
    <font>
      <sz val="9"/>
      <name val="Times New Roman"/>
      <family val="1"/>
    </font>
    <font>
      <sz val="9"/>
      <name val="Calibri"/>
      <family val="2"/>
      <charset val="186"/>
      <scheme val="minor"/>
    </font>
    <font>
      <b/>
      <sz val="11"/>
      <name val="Calibri"/>
      <family val="2"/>
      <charset val="186"/>
      <scheme val="minor"/>
    </font>
    <font>
      <sz val="12"/>
      <name val="Times New Roman"/>
      <family val="1"/>
    </font>
    <font>
      <sz val="9"/>
      <color theme="1"/>
      <name val="Times New Roman"/>
      <family val="1"/>
    </font>
    <font>
      <b/>
      <vertAlign val="superscript"/>
      <sz val="9"/>
      <name val="Times New Roman"/>
      <family val="1"/>
    </font>
    <font>
      <b/>
      <sz val="9"/>
      <color theme="1"/>
      <name val="Times New Roman"/>
      <family val="1"/>
    </font>
    <font>
      <sz val="11"/>
      <name val="Times New Roman"/>
      <family val="1"/>
    </font>
    <font>
      <sz val="11"/>
      <color theme="1"/>
      <name val="Times New Roman"/>
      <family val="1"/>
    </font>
    <font>
      <sz val="8"/>
      <name val="Calibri"/>
      <family val="2"/>
      <charset val="186"/>
      <scheme val="minor"/>
    </font>
    <font>
      <b/>
      <sz val="12"/>
      <name val="Times New Roman"/>
      <family val="1"/>
    </font>
    <font>
      <u/>
      <sz val="11"/>
      <name val="Times New Roman"/>
      <family val="1"/>
    </font>
    <font>
      <b/>
      <sz val="10"/>
      <name val="Times New Roman"/>
      <family val="1"/>
    </font>
    <font>
      <b/>
      <sz val="1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BC8AB"/>
        <bgColor indexed="64"/>
      </patternFill>
    </fill>
    <fill>
      <patternFill patternType="solid">
        <fgColor rgb="FFF9ADB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2" fillId="0" borderId="0"/>
    <xf numFmtId="43" fontId="9" fillId="0" borderId="0" applyFont="0" applyFill="0" applyBorder="0" applyAlignment="0" applyProtection="0"/>
    <xf numFmtId="0" fontId="14" fillId="0" borderId="0" applyNumberFormat="0" applyFill="0" applyBorder="0" applyAlignment="0" applyProtection="0"/>
    <xf numFmtId="0" fontId="19" fillId="0" borderId="0"/>
  </cellStyleXfs>
  <cellXfs count="207">
    <xf numFmtId="0" fontId="0" fillId="0" borderId="0" xfId="0"/>
    <xf numFmtId="0" fontId="1" fillId="0" borderId="1" xfId="0" applyFont="1" applyBorder="1"/>
    <xf numFmtId="0" fontId="5"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vertical="center" wrapText="1"/>
    </xf>
    <xf numFmtId="0" fontId="3" fillId="0" borderId="1" xfId="0" applyFont="1" applyBorder="1" applyAlignment="1">
      <alignment vertical="center" wrapText="1"/>
    </xf>
    <xf numFmtId="0" fontId="0" fillId="0" borderId="0" xfId="0" applyAlignment="1">
      <alignment wrapText="1"/>
    </xf>
    <xf numFmtId="0" fontId="7" fillId="0" borderId="1" xfId="0" applyFont="1" applyBorder="1" applyAlignment="1">
      <alignment vertical="center" wrapText="1"/>
    </xf>
    <xf numFmtId="0" fontId="8" fillId="0" borderId="1" xfId="0" applyFont="1" applyBorder="1" applyAlignment="1">
      <alignment vertical="top" wrapText="1"/>
    </xf>
    <xf numFmtId="0" fontId="0" fillId="0" borderId="1" xfId="0" applyBorder="1"/>
    <xf numFmtId="0" fontId="1" fillId="0" borderId="1"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0" xfId="0" applyFont="1"/>
    <xf numFmtId="0" fontId="11" fillId="0" borderId="1" xfId="0" applyFont="1" applyBorder="1"/>
    <xf numFmtId="0" fontId="11" fillId="0" borderId="0" xfId="0" applyFont="1"/>
    <xf numFmtId="0" fontId="1" fillId="0" borderId="4" xfId="0" applyFont="1" applyBorder="1" applyAlignment="1">
      <alignment horizontal="center" vertical="center"/>
    </xf>
    <xf numFmtId="0" fontId="1" fillId="0" borderId="1" xfId="0" applyFont="1" applyBorder="1" applyAlignment="1">
      <alignment vertical="center" wrapText="1"/>
    </xf>
    <xf numFmtId="4" fontId="0" fillId="0" borderId="0" xfId="0" applyNumberFormat="1"/>
    <xf numFmtId="0" fontId="0" fillId="0" borderId="0" xfId="0" applyAlignment="1">
      <alignment horizontal="center"/>
    </xf>
    <xf numFmtId="0" fontId="11" fillId="0" borderId="1" xfId="0" applyFont="1" applyBorder="1" applyAlignment="1">
      <alignment horizontal="center" vertical="center"/>
    </xf>
    <xf numFmtId="0" fontId="1" fillId="0" borderId="5" xfId="0" applyFont="1" applyBorder="1" applyAlignment="1">
      <alignment horizontal="center" vertical="center"/>
    </xf>
    <xf numFmtId="0" fontId="10" fillId="0" borderId="0" xfId="0" applyFont="1"/>
    <xf numFmtId="0" fontId="11" fillId="0" borderId="4" xfId="0" applyFont="1" applyBorder="1" applyAlignment="1">
      <alignment vertical="center"/>
    </xf>
    <xf numFmtId="0" fontId="1" fillId="0" borderId="6"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top"/>
    </xf>
    <xf numFmtId="4" fontId="1" fillId="0" borderId="1" xfId="0" applyNumberFormat="1" applyFont="1" applyBorder="1" applyAlignment="1">
      <alignment horizontal="center" vertical="top"/>
    </xf>
    <xf numFmtId="4" fontId="1" fillId="0" borderId="1" xfId="0" applyNumberFormat="1" applyFont="1" applyBorder="1" applyAlignment="1">
      <alignment horizontal="center" vertical="top" wrapText="1"/>
    </xf>
    <xf numFmtId="0" fontId="7" fillId="0" borderId="1" xfId="0" applyFont="1" applyBorder="1" applyAlignment="1">
      <alignment vertical="top" wrapText="1"/>
    </xf>
    <xf numFmtId="0" fontId="8" fillId="0" borderId="4" xfId="0" applyFont="1" applyBorder="1" applyAlignment="1">
      <alignment vertical="top" wrapText="1"/>
    </xf>
    <xf numFmtId="0" fontId="8" fillId="0" borderId="1" xfId="0" applyFont="1" applyBorder="1" applyAlignment="1">
      <alignment vertical="top"/>
    </xf>
    <xf numFmtId="0" fontId="11" fillId="0" borderId="1" xfId="0" applyFont="1" applyBorder="1" applyAlignment="1">
      <alignment horizontal="center" vertical="top"/>
    </xf>
    <xf numFmtId="4" fontId="11" fillId="0" borderId="1" xfId="0" applyNumberFormat="1" applyFont="1" applyBorder="1" applyAlignment="1">
      <alignment horizontal="center" vertical="top"/>
    </xf>
    <xf numFmtId="0" fontId="0" fillId="0" borderId="0" xfId="0" applyAlignment="1">
      <alignment horizontal="center" vertical="top"/>
    </xf>
    <xf numFmtId="4" fontId="11" fillId="0" borderId="1" xfId="0" applyNumberFormat="1" applyFont="1" applyBorder="1" applyAlignment="1">
      <alignment horizontal="center"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top" wrapText="1"/>
    </xf>
    <xf numFmtId="2" fontId="11" fillId="0" borderId="1" xfId="0" applyNumberFormat="1" applyFont="1" applyBorder="1" applyAlignment="1">
      <alignment horizontal="center" vertical="top"/>
    </xf>
    <xf numFmtId="0" fontId="1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1" applyFont="1" applyBorder="1" applyAlignment="1">
      <alignment horizontal="center" vertical="center" wrapText="1"/>
    </xf>
    <xf numFmtId="4" fontId="15" fillId="0" borderId="1" xfId="1" applyNumberFormat="1" applyFont="1" applyBorder="1" applyAlignment="1">
      <alignment horizontal="center" vertical="center" wrapText="1"/>
    </xf>
    <xf numFmtId="4" fontId="17" fillId="0" borderId="1" xfId="1" applyNumberFormat="1" applyFont="1" applyBorder="1" applyAlignment="1">
      <alignment horizontal="center" vertical="top" wrapText="1"/>
    </xf>
    <xf numFmtId="0" fontId="12" fillId="0" borderId="0" xfId="0" applyFont="1" applyAlignment="1">
      <alignment horizontal="center" vertical="top"/>
    </xf>
    <xf numFmtId="4" fontId="12" fillId="0" borderId="0" xfId="0" applyNumberFormat="1" applyFont="1" applyAlignment="1">
      <alignment horizontal="center" vertical="top"/>
    </xf>
    <xf numFmtId="4" fontId="17" fillId="0" borderId="1" xfId="0" applyNumberFormat="1" applyFont="1" applyBorder="1" applyAlignment="1">
      <alignment horizontal="center" vertical="top" wrapText="1"/>
    </xf>
    <xf numFmtId="4" fontId="13" fillId="0" borderId="1" xfId="0" applyNumberFormat="1" applyFont="1" applyBorder="1" applyAlignment="1">
      <alignment horizontal="center" vertical="top"/>
    </xf>
    <xf numFmtId="4" fontId="15"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xf>
    <xf numFmtId="2" fontId="17" fillId="0" borderId="1" xfId="0" applyNumberFormat="1" applyFont="1" applyBorder="1" applyAlignment="1">
      <alignment horizontal="center" vertical="top"/>
    </xf>
    <xf numFmtId="4" fontId="15" fillId="0" borderId="1" xfId="0" applyNumberFormat="1" applyFont="1" applyBorder="1" applyAlignment="1">
      <alignment horizontal="center" vertical="top"/>
    </xf>
    <xf numFmtId="4" fontId="18" fillId="0" borderId="1" xfId="0" applyNumberFormat="1" applyFont="1" applyBorder="1" applyAlignment="1">
      <alignment horizontal="center" vertical="top"/>
    </xf>
    <xf numFmtId="4" fontId="12" fillId="0" borderId="1" xfId="0" applyNumberFormat="1" applyFont="1" applyBorder="1" applyAlignment="1">
      <alignment horizontal="center" vertical="top"/>
    </xf>
    <xf numFmtId="0" fontId="12" fillId="0" borderId="0" xfId="0" applyFont="1" applyAlignment="1">
      <alignment horizontal="center" vertical="top" wrapText="1"/>
    </xf>
    <xf numFmtId="0" fontId="15" fillId="0" borderId="4" xfId="0" applyFont="1" applyBorder="1" applyAlignment="1">
      <alignment horizontal="center" vertical="center" wrapText="1"/>
    </xf>
    <xf numFmtId="164" fontId="16" fillId="0" borderId="7" xfId="0" applyNumberFormat="1" applyFont="1" applyBorder="1" applyAlignment="1" applyProtection="1">
      <alignment horizontal="center" vertical="top" wrapText="1"/>
      <protection locked="0"/>
    </xf>
    <xf numFmtId="0" fontId="12" fillId="0" borderId="1" xfId="0" applyFont="1" applyBorder="1" applyAlignment="1">
      <alignment horizontal="center" vertical="top"/>
    </xf>
    <xf numFmtId="167" fontId="17" fillId="0" borderId="1" xfId="2" applyNumberFormat="1" applyFont="1" applyFill="1" applyBorder="1" applyAlignment="1" applyProtection="1">
      <alignment horizontal="center" vertical="top" wrapText="1"/>
      <protection locked="0"/>
    </xf>
    <xf numFmtId="4" fontId="18" fillId="0" borderId="1" xfId="0" applyNumberFormat="1" applyFont="1" applyBorder="1" applyAlignment="1">
      <alignment horizontal="center" vertical="top" wrapText="1"/>
    </xf>
    <xf numFmtId="4" fontId="7" fillId="2" borderId="1" xfId="0" applyNumberFormat="1" applyFont="1" applyFill="1" applyBorder="1" applyAlignment="1">
      <alignment vertical="center" wrapText="1"/>
    </xf>
    <xf numFmtId="4" fontId="7" fillId="2" borderId="1" xfId="0" applyNumberFormat="1" applyFont="1" applyFill="1" applyBorder="1" applyAlignment="1">
      <alignment horizontal="left" vertical="top" wrapText="1"/>
    </xf>
    <xf numFmtId="0" fontId="21" fillId="0" borderId="1" xfId="0" applyFont="1" applyBorder="1" applyAlignment="1">
      <alignment horizontal="left" vertical="top" wrapText="1"/>
    </xf>
    <xf numFmtId="0" fontId="4" fillId="0" borderId="0" xfId="0" applyFont="1"/>
    <xf numFmtId="0" fontId="6" fillId="0" borderId="0" xfId="0" applyFont="1"/>
    <xf numFmtId="4"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7" fillId="2" borderId="1" xfId="0" applyFont="1" applyFill="1" applyBorder="1" applyAlignment="1">
      <alignment horizontal="center" vertical="center"/>
    </xf>
    <xf numFmtId="0" fontId="7" fillId="2" borderId="1" xfId="0" applyFont="1" applyFill="1" applyBorder="1" applyAlignment="1">
      <alignment wrapText="1"/>
    </xf>
    <xf numFmtId="4" fontId="7" fillId="2" borderId="1" xfId="0" applyNumberFormat="1" applyFont="1" applyFill="1" applyBorder="1" applyAlignment="1">
      <alignment wrapText="1"/>
    </xf>
    <xf numFmtId="4" fontId="7" fillId="2" borderId="1" xfId="0" applyNumberFormat="1" applyFont="1" applyFill="1" applyBorder="1"/>
    <xf numFmtId="0" fontId="22" fillId="2" borderId="1" xfId="0" applyFont="1" applyFill="1" applyBorder="1"/>
    <xf numFmtId="0" fontId="3" fillId="0" borderId="1" xfId="0" applyFont="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7" fillId="2" borderId="1" xfId="0" applyNumberFormat="1" applyFont="1" applyFill="1" applyBorder="1" applyAlignment="1">
      <alignment horizontal="center" vertical="center"/>
    </xf>
    <xf numFmtId="0" fontId="3" fillId="2" borderId="1" xfId="0" applyFont="1" applyFill="1" applyBorder="1" applyAlignment="1">
      <alignment vertical="top" wrapText="1"/>
    </xf>
    <xf numFmtId="0" fontId="3" fillId="2" borderId="2" xfId="0" applyFont="1" applyFill="1" applyBorder="1" applyAlignment="1">
      <alignment vertical="center" wrapText="1"/>
    </xf>
    <xf numFmtId="0" fontId="3" fillId="0" borderId="2" xfId="0" applyFont="1" applyBorder="1" applyAlignment="1">
      <alignment vertical="center" wrapText="1"/>
    </xf>
    <xf numFmtId="0" fontId="7" fillId="0" borderId="0" xfId="0" applyFont="1"/>
    <xf numFmtId="4" fontId="7" fillId="0" borderId="0" xfId="0" applyNumberFormat="1" applyFont="1"/>
    <xf numFmtId="0" fontId="23" fillId="0" borderId="0" xfId="0" applyFont="1"/>
    <xf numFmtId="0" fontId="24" fillId="0" borderId="0" xfId="0" applyFont="1"/>
    <xf numFmtId="0" fontId="25" fillId="0" borderId="0" xfId="0" applyFont="1"/>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5" fillId="0" borderId="0" xfId="0" applyFont="1" applyAlignment="1">
      <alignment vertical="top" wrapText="1"/>
    </xf>
    <xf numFmtId="49" fontId="18" fillId="6" borderId="1" xfId="0" applyNumberFormat="1" applyFont="1" applyFill="1" applyBorder="1" applyAlignment="1">
      <alignment horizontal="left" vertical="top" wrapText="1"/>
    </xf>
    <xf numFmtId="0" fontId="3" fillId="0" borderId="1" xfId="0" applyFont="1" applyBorder="1" applyAlignment="1">
      <alignment horizontal="left" vertical="center"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0" fontId="25" fillId="0" borderId="1" xfId="0" applyFont="1" applyBorder="1" applyAlignment="1">
      <alignment horizontal="justify" vertical="center" wrapText="1"/>
    </xf>
    <xf numFmtId="0" fontId="25" fillId="0" borderId="8" xfId="0" applyFont="1" applyBorder="1" applyAlignment="1">
      <alignment vertical="top" wrapText="1"/>
    </xf>
    <xf numFmtId="49" fontId="18" fillId="0" borderId="1" xfId="0" applyNumberFormat="1" applyFont="1" applyBorder="1" applyAlignment="1">
      <alignment horizontal="left" vertical="top" wrapText="1"/>
    </xf>
    <xf numFmtId="49" fontId="18" fillId="0" borderId="0" xfId="0" applyNumberFormat="1" applyFont="1" applyAlignment="1">
      <alignment horizontal="left" vertical="top" wrapText="1"/>
    </xf>
    <xf numFmtId="0" fontId="5" fillId="7" borderId="0" xfId="0" applyFont="1" applyFill="1"/>
    <xf numFmtId="0" fontId="28" fillId="0" borderId="0" xfId="0" applyFont="1" applyAlignment="1">
      <alignment horizontal="left" vertical="top" wrapText="1"/>
    </xf>
    <xf numFmtId="0" fontId="18" fillId="0" borderId="0" xfId="0" applyFont="1" applyAlignment="1">
      <alignment horizontal="left" vertical="top" wrapText="1"/>
    </xf>
    <xf numFmtId="0" fontId="28" fillId="0" borderId="0" xfId="0" applyFont="1" applyAlignment="1">
      <alignment wrapText="1"/>
    </xf>
    <xf numFmtId="0" fontId="28" fillId="0" borderId="0" xfId="0" applyFont="1"/>
    <xf numFmtId="0" fontId="24" fillId="0" borderId="0" xfId="0" applyFont="1" applyAlignment="1">
      <alignment horizontal="left" vertical="center"/>
    </xf>
    <xf numFmtId="0" fontId="24" fillId="0" borderId="0" xfId="0" applyFont="1" applyAlignment="1">
      <alignment vertical="center"/>
    </xf>
    <xf numFmtId="0" fontId="31" fillId="0" borderId="0" xfId="0" applyFont="1" applyAlignment="1">
      <alignment horizontal="left" vertical="top"/>
    </xf>
    <xf numFmtId="0" fontId="18" fillId="0" borderId="0" xfId="0" applyFont="1" applyAlignment="1">
      <alignment horizontal="left" vertical="top"/>
    </xf>
    <xf numFmtId="0" fontId="24" fillId="0" borderId="0" xfId="0" applyFont="1" applyAlignment="1">
      <alignment wrapText="1"/>
    </xf>
    <xf numFmtId="0" fontId="18" fillId="0" borderId="0" xfId="0" applyFont="1" applyAlignment="1">
      <alignment wrapText="1"/>
    </xf>
    <xf numFmtId="49" fontId="18" fillId="0" borderId="0" xfId="0" applyNumberFormat="1" applyFont="1" applyAlignment="1">
      <alignment horizontal="left" wrapText="1"/>
    </xf>
    <xf numFmtId="0" fontId="28" fillId="0" borderId="0" xfId="0" applyFont="1" applyAlignment="1">
      <alignment vertical="top" wrapText="1"/>
    </xf>
    <xf numFmtId="0" fontId="18" fillId="0" borderId="0" xfId="0" applyFont="1" applyAlignment="1">
      <alignment horizontal="justify" vertical="center"/>
    </xf>
    <xf numFmtId="166" fontId="28" fillId="0" borderId="0" xfId="0" applyNumberFormat="1" applyFont="1"/>
    <xf numFmtId="0" fontId="28" fillId="0" borderId="0" xfId="0" applyFont="1" applyAlignment="1">
      <alignment vertical="top"/>
    </xf>
    <xf numFmtId="0" fontId="32" fillId="0" borderId="0" xfId="3" applyFont="1" applyBorder="1" applyAlignment="1">
      <alignment wrapText="1"/>
    </xf>
    <xf numFmtId="49" fontId="18" fillId="3" borderId="1" xfId="0" applyNumberFormat="1" applyFont="1" applyFill="1" applyBorder="1" applyAlignment="1">
      <alignment horizontal="left" vertical="top" wrapText="1"/>
    </xf>
    <xf numFmtId="49" fontId="18" fillId="5" borderId="1" xfId="0" applyNumberFormat="1" applyFont="1" applyFill="1" applyBorder="1" applyAlignment="1">
      <alignment horizontal="left" vertical="top" wrapText="1"/>
    </xf>
    <xf numFmtId="0" fontId="21" fillId="0" borderId="1" xfId="0" applyFont="1" applyBorder="1" applyAlignment="1">
      <alignment horizontal="center" vertical="center"/>
    </xf>
    <xf numFmtId="0" fontId="21" fillId="0" borderId="1" xfId="0" applyFont="1" applyBorder="1" applyAlignment="1">
      <alignment vertical="top" wrapText="1"/>
    </xf>
    <xf numFmtId="168" fontId="21" fillId="0" borderId="1" xfId="2" applyNumberFormat="1" applyFont="1" applyFill="1" applyBorder="1" applyAlignment="1">
      <alignment horizontal="left" vertical="center" wrapText="1"/>
    </xf>
    <xf numFmtId="49" fontId="18" fillId="8" borderId="1" xfId="0" applyNumberFormat="1" applyFont="1" applyFill="1" applyBorder="1" applyAlignment="1">
      <alignment horizontal="left" vertical="top" wrapText="1"/>
    </xf>
    <xf numFmtId="49" fontId="18" fillId="9" borderId="1" xfId="0" applyNumberFormat="1" applyFont="1" applyFill="1" applyBorder="1" applyAlignment="1">
      <alignment horizontal="left" vertical="top" wrapText="1"/>
    </xf>
    <xf numFmtId="49" fontId="17" fillId="0" borderId="0" xfId="0" applyNumberFormat="1" applyFont="1" applyAlignment="1">
      <alignment horizontal="left" vertical="top" wrapText="1"/>
    </xf>
    <xf numFmtId="0" fontId="24" fillId="0" borderId="0" xfId="0" applyFont="1" applyAlignment="1">
      <alignment horizontal="left" vertical="top" wrapText="1"/>
    </xf>
    <xf numFmtId="0" fontId="32" fillId="0" borderId="0" xfId="3" applyFont="1" applyAlignment="1">
      <alignment horizontal="left" vertical="top" wrapText="1"/>
    </xf>
    <xf numFmtId="0" fontId="22" fillId="2" borderId="6" xfId="0" applyFont="1" applyFill="1" applyBorder="1" applyAlignment="1">
      <alignment horizontal="left" vertical="top" wrapText="1"/>
    </xf>
    <xf numFmtId="4" fontId="7" fillId="2" borderId="2" xfId="0" applyNumberFormat="1" applyFont="1" applyFill="1" applyBorder="1"/>
    <xf numFmtId="0" fontId="22" fillId="2" borderId="1" xfId="0" applyFont="1" applyFill="1" applyBorder="1" applyAlignment="1">
      <alignment horizontal="left" vertical="top" wrapText="1"/>
    </xf>
    <xf numFmtId="0" fontId="5" fillId="0" borderId="0" xfId="0" applyFont="1" applyAlignment="1">
      <alignment horizontal="left"/>
    </xf>
    <xf numFmtId="49" fontId="15" fillId="10" borderId="1" xfId="0" applyNumberFormat="1" applyFont="1" applyFill="1" applyBorder="1" applyAlignment="1">
      <alignment horizontal="left" vertical="top" wrapText="1"/>
    </xf>
    <xf numFmtId="0" fontId="21" fillId="2" borderId="1" xfId="0" applyFont="1" applyFill="1" applyBorder="1" applyAlignment="1">
      <alignment vertical="center" wrapText="1"/>
    </xf>
    <xf numFmtId="0" fontId="21" fillId="0" borderId="4" xfId="0" applyFont="1" applyBorder="1" applyAlignment="1">
      <alignment horizontal="center" vertical="center" wrapText="1"/>
    </xf>
    <xf numFmtId="4" fontId="7"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21" fillId="0" borderId="4" xfId="0" applyFont="1" applyBorder="1" applyAlignment="1">
      <alignment horizontal="left" vertical="top" wrapText="1"/>
    </xf>
    <xf numFmtId="3" fontId="21" fillId="0" borderId="1" xfId="0" applyNumberFormat="1" applyFont="1" applyBorder="1" applyAlignment="1">
      <alignment horizontal="center" vertical="center" wrapText="1"/>
    </xf>
    <xf numFmtId="3" fontId="21" fillId="0" borderId="1" xfId="0" applyNumberFormat="1" applyFont="1" applyBorder="1" applyAlignment="1">
      <alignment horizontal="center" vertical="center"/>
    </xf>
    <xf numFmtId="2" fontId="7" fillId="0" borderId="1" xfId="0" applyNumberFormat="1" applyFont="1" applyBorder="1" applyAlignment="1">
      <alignment horizontal="center" vertical="center"/>
    </xf>
    <xf numFmtId="4" fontId="21" fillId="0" borderId="1" xfId="0" applyNumberFormat="1" applyFont="1" applyBorder="1"/>
    <xf numFmtId="0" fontId="7" fillId="0" borderId="4" xfId="0" applyFont="1" applyBorder="1" applyAlignment="1">
      <alignment horizontal="left" vertical="top" wrapText="1"/>
    </xf>
    <xf numFmtId="0" fontId="7" fillId="0" borderId="6" xfId="0" applyFont="1" applyBorder="1" applyAlignment="1">
      <alignment horizontal="left" vertical="center" wrapText="1"/>
    </xf>
    <xf numFmtId="49" fontId="18" fillId="7" borderId="1" xfId="0" applyNumberFormat="1" applyFont="1" applyFill="1" applyBorder="1" applyAlignment="1">
      <alignment vertical="top" wrapText="1"/>
    </xf>
    <xf numFmtId="49" fontId="18" fillId="7" borderId="1" xfId="0" applyNumberFormat="1" applyFont="1" applyFill="1" applyBorder="1" applyAlignment="1">
      <alignment horizontal="left" vertical="top" wrapText="1"/>
    </xf>
    <xf numFmtId="0" fontId="6" fillId="0" borderId="0" xfId="0" applyFont="1" applyAlignment="1">
      <alignment horizontal="left"/>
    </xf>
    <xf numFmtId="49" fontId="33" fillId="3" borderId="1" xfId="0" applyNumberFormat="1" applyFont="1" applyFill="1" applyBorder="1" applyAlignment="1">
      <alignment horizontal="left" vertical="top" wrapText="1"/>
    </xf>
    <xf numFmtId="49" fontId="34" fillId="3" borderId="1" xfId="0" applyNumberFormat="1" applyFont="1" applyFill="1" applyBorder="1" applyAlignment="1">
      <alignment horizontal="left" vertical="top" wrapText="1"/>
    </xf>
    <xf numFmtId="49" fontId="33" fillId="4" borderId="1" xfId="0" applyNumberFormat="1" applyFont="1" applyFill="1" applyBorder="1" applyAlignment="1">
      <alignment horizontal="left" vertical="top" wrapText="1"/>
    </xf>
    <xf numFmtId="49" fontId="34" fillId="4" borderId="1" xfId="0" applyNumberFormat="1" applyFont="1" applyFill="1" applyBorder="1" applyAlignment="1">
      <alignment horizontal="left" vertical="top" wrapText="1"/>
    </xf>
    <xf numFmtId="0" fontId="18" fillId="0" borderId="0" xfId="0" applyFont="1" applyAlignment="1">
      <alignment horizontal="left" vertical="top" wrapText="1"/>
    </xf>
    <xf numFmtId="49" fontId="33" fillId="8" borderId="1" xfId="0" applyNumberFormat="1" applyFont="1" applyFill="1" applyBorder="1" applyAlignment="1">
      <alignment horizontal="left" vertical="top" wrapText="1"/>
    </xf>
    <xf numFmtId="49" fontId="34" fillId="8" borderId="1" xfId="0" applyNumberFormat="1" applyFont="1" applyFill="1" applyBorder="1" applyAlignment="1">
      <alignment horizontal="left" vertical="top" wrapText="1"/>
    </xf>
    <xf numFmtId="49" fontId="33" fillId="5" borderId="1" xfId="0" applyNumberFormat="1" applyFont="1" applyFill="1" applyBorder="1" applyAlignment="1">
      <alignment horizontal="left" vertical="top" wrapText="1"/>
    </xf>
    <xf numFmtId="49" fontId="34" fillId="5" borderId="1" xfId="0" applyNumberFormat="1" applyFont="1" applyFill="1" applyBorder="1" applyAlignment="1">
      <alignment horizontal="left" vertical="top" wrapText="1"/>
    </xf>
    <xf numFmtId="49" fontId="18" fillId="0" borderId="1" xfId="0" applyNumberFormat="1"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1" applyFont="1" applyBorder="1" applyAlignment="1">
      <alignment horizontal="center" vertical="center" wrapText="1"/>
    </xf>
    <xf numFmtId="0" fontId="22" fillId="0" borderId="3" xfId="0" applyFont="1" applyBorder="1" applyAlignment="1">
      <alignment horizontal="center"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21" fillId="0" borderId="1" xfId="0" applyFont="1" applyBorder="1" applyAlignment="1">
      <alignment horizontal="left" vertical="top" wrapText="1"/>
    </xf>
    <xf numFmtId="0" fontId="28" fillId="0" borderId="9" xfId="0" applyFont="1" applyBorder="1" applyAlignment="1">
      <alignment horizontal="left"/>
    </xf>
    <xf numFmtId="0" fontId="29" fillId="0" borderId="0" xfId="0" applyFont="1" applyAlignment="1">
      <alignment horizontal="left" vertical="top" wrapText="1"/>
    </xf>
    <xf numFmtId="4" fontId="25" fillId="0" borderId="1" xfId="0" applyNumberFormat="1" applyFont="1" applyBorder="1" applyAlignment="1">
      <alignment horizontal="right" vertical="top" wrapText="1"/>
    </xf>
    <xf numFmtId="0" fontId="20" fillId="0" borderId="1" xfId="0" applyFont="1" applyBorder="1" applyAlignment="1">
      <alignment horizontal="left" vertical="top" wrapText="1"/>
    </xf>
    <xf numFmtId="4" fontId="21" fillId="0" borderId="4" xfId="0" applyNumberFormat="1" applyFont="1" applyBorder="1" applyAlignment="1">
      <alignment horizontal="right" vertical="top" wrapText="1"/>
    </xf>
    <xf numFmtId="4" fontId="21" fillId="0" borderId="5" xfId="0" applyNumberFormat="1" applyFont="1" applyBorder="1" applyAlignment="1">
      <alignment horizontal="right" vertical="top" wrapText="1"/>
    </xf>
    <xf numFmtId="4" fontId="21" fillId="0" borderId="6" xfId="0" applyNumberFormat="1" applyFont="1" applyBorder="1" applyAlignment="1">
      <alignment horizontal="right" vertical="top" wrapText="1"/>
    </xf>
    <xf numFmtId="4" fontId="21" fillId="0" borderId="1" xfId="0" applyNumberFormat="1" applyFont="1" applyBorder="1" applyAlignment="1">
      <alignment horizontal="right" vertical="top" wrapText="1"/>
    </xf>
    <xf numFmtId="4" fontId="20" fillId="0" borderId="1" xfId="0" applyNumberFormat="1" applyFont="1" applyBorder="1" applyAlignment="1">
      <alignment horizontal="right"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25" fillId="0" borderId="1" xfId="0" applyFont="1" applyBorder="1" applyAlignment="1">
      <alignment horizontal="left" vertical="top" wrapText="1"/>
    </xf>
    <xf numFmtId="0" fontId="25" fillId="0" borderId="1" xfId="0" applyFont="1" applyBorder="1" applyAlignment="1">
      <alignment horizontal="center" vertical="top" wrapText="1"/>
    </xf>
    <xf numFmtId="0" fontId="25" fillId="0" borderId="1" xfId="0" applyFont="1" applyBorder="1" applyAlignment="1">
      <alignment horizontal="center" vertical="top"/>
    </xf>
    <xf numFmtId="4" fontId="25" fillId="0" borderId="1" xfId="3" quotePrefix="1" applyNumberFormat="1" applyFont="1" applyFill="1" applyBorder="1" applyAlignment="1">
      <alignment horizontal="right" vertical="top" wrapText="1"/>
    </xf>
    <xf numFmtId="0" fontId="6" fillId="0" borderId="0" xfId="0" applyFont="1" applyAlignment="1">
      <alignment horizontal="left"/>
    </xf>
    <xf numFmtId="0" fontId="6" fillId="0" borderId="0" xfId="0" applyFont="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horizontal="center"/>
    </xf>
  </cellXfs>
  <cellStyles count="5">
    <cellStyle name="Hipersaitas" xfId="3" builtinId="8"/>
    <cellStyle name="Įprastas" xfId="0" builtinId="0"/>
    <cellStyle name="Įprastas 2" xfId="1" xr:uid="{00000000-0005-0000-0000-000002000000}"/>
    <cellStyle name="Įprastas 3" xfId="4" xr:uid="{00000000-0005-0000-0000-000003000000}"/>
    <cellStyle name="Kablelis" xfId="2" builtinId="3"/>
  </cellStyles>
  <dxfs count="0"/>
  <tableStyles count="0" defaultTableStyle="TableStyleMedium2" defaultPivotStyle="PivotStyleLight16"/>
  <colors>
    <mruColors>
      <color rgb="FFF9ADB2"/>
      <color rgb="FFF04A5A"/>
      <color rgb="FFFA407A"/>
      <color rgb="FFFBC8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m.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20"/>
  <sheetViews>
    <sheetView zoomScale="110" zoomScaleNormal="110" workbookViewId="0">
      <selection activeCell="B5" sqref="B5"/>
    </sheetView>
  </sheetViews>
  <sheetFormatPr defaultColWidth="9.140625" defaultRowHeight="15" x14ac:dyDescent="0.25"/>
  <cols>
    <col min="1" max="1" width="4.42578125" style="105" customWidth="1"/>
    <col min="2" max="2" width="45.28515625" style="102" customWidth="1"/>
    <col min="3" max="3" width="108" style="103" customWidth="1"/>
    <col min="4" max="4" width="22.28515625" style="104" customWidth="1"/>
    <col min="5" max="5" width="51.28515625" style="102" customWidth="1"/>
    <col min="6" max="6" width="10.5703125" style="105" customWidth="1"/>
    <col min="7" max="7" width="11.28515625" style="105" customWidth="1"/>
    <col min="8" max="8" width="10.5703125" style="105" customWidth="1"/>
    <col min="9" max="9" width="16" style="105" customWidth="1"/>
    <col min="10" max="10" width="10.42578125" style="105" customWidth="1"/>
    <col min="11" max="11" width="10" style="105" customWidth="1"/>
    <col min="12" max="12" width="9.85546875" style="105" customWidth="1"/>
    <col min="13" max="13" width="10.5703125" style="105" customWidth="1"/>
    <col min="14" max="16" width="9.140625" style="105"/>
    <col min="17" max="17" width="10.42578125" style="105" customWidth="1"/>
    <col min="18" max="18" width="10" style="105" customWidth="1"/>
    <col min="19" max="19" width="9.85546875" style="105" customWidth="1"/>
    <col min="20" max="20" width="10.5703125" style="105" customWidth="1"/>
    <col min="21" max="22" width="9.140625" style="105"/>
    <col min="23" max="23" width="18.5703125" style="105" customWidth="1"/>
    <col min="24" max="16384" width="9.140625" style="105"/>
  </cols>
  <sheetData>
    <row r="1" spans="2:21" ht="15.75" x14ac:dyDescent="0.25">
      <c r="C1" s="103" t="s">
        <v>486</v>
      </c>
      <c r="N1" s="106"/>
      <c r="U1" s="106"/>
    </row>
    <row r="2" spans="2:21" ht="15.75" x14ac:dyDescent="0.25">
      <c r="C2" s="103" t="s">
        <v>487</v>
      </c>
      <c r="N2" s="107"/>
      <c r="U2" s="107"/>
    </row>
    <row r="3" spans="2:21" ht="15.75" x14ac:dyDescent="0.25">
      <c r="C3" s="103" t="s">
        <v>488</v>
      </c>
      <c r="N3" s="107"/>
      <c r="U3" s="107"/>
    </row>
    <row r="4" spans="2:21" ht="15.75" x14ac:dyDescent="0.25">
      <c r="N4" s="107"/>
      <c r="U4" s="107"/>
    </row>
    <row r="5" spans="2:21" ht="15.75" x14ac:dyDescent="0.25">
      <c r="B5" s="108" t="s">
        <v>669</v>
      </c>
      <c r="C5" s="109"/>
      <c r="D5" s="110"/>
      <c r="N5" s="107"/>
      <c r="U5" s="107"/>
    </row>
    <row r="6" spans="2:21" ht="15.75" x14ac:dyDescent="0.25">
      <c r="B6" s="108"/>
      <c r="C6" s="109"/>
      <c r="D6" s="110"/>
      <c r="N6" s="107"/>
      <c r="U6" s="107"/>
    </row>
    <row r="7" spans="2:21" ht="15.75" x14ac:dyDescent="0.25">
      <c r="B7" s="108" t="s">
        <v>19</v>
      </c>
      <c r="C7" s="109"/>
      <c r="E7" s="126"/>
      <c r="F7" s="88"/>
      <c r="G7" s="88"/>
      <c r="H7" s="88"/>
    </row>
    <row r="8" spans="2:21" x14ac:dyDescent="0.25">
      <c r="B8" s="132" t="s">
        <v>3</v>
      </c>
      <c r="C8" s="132" t="s">
        <v>4</v>
      </c>
      <c r="D8" s="111"/>
    </row>
    <row r="9" spans="2:21" x14ac:dyDescent="0.25">
      <c r="B9" s="157" t="s">
        <v>0</v>
      </c>
      <c r="C9" s="158"/>
    </row>
    <row r="10" spans="2:21" ht="109.5" customHeight="1" x14ac:dyDescent="0.25">
      <c r="B10" s="123" t="s">
        <v>31</v>
      </c>
      <c r="C10" s="99" t="s">
        <v>610</v>
      </c>
    </row>
    <row r="11" spans="2:21" ht="76.5" x14ac:dyDescent="0.25">
      <c r="B11" s="123" t="s">
        <v>470</v>
      </c>
      <c r="C11" s="99" t="s">
        <v>566</v>
      </c>
      <c r="D11" s="112"/>
    </row>
    <row r="12" spans="2:21" ht="211.5" customHeight="1" x14ac:dyDescent="0.25">
      <c r="B12" s="123" t="s">
        <v>469</v>
      </c>
      <c r="C12" s="99" t="s">
        <v>639</v>
      </c>
      <c r="D12" s="100"/>
    </row>
    <row r="13" spans="2:21" ht="63.75" x14ac:dyDescent="0.25">
      <c r="B13" s="123" t="s">
        <v>32</v>
      </c>
      <c r="C13" s="99" t="s">
        <v>611</v>
      </c>
    </row>
    <row r="14" spans="2:21" ht="51" x14ac:dyDescent="0.25">
      <c r="B14" s="123" t="s">
        <v>33</v>
      </c>
      <c r="C14" s="99" t="s">
        <v>572</v>
      </c>
    </row>
    <row r="15" spans="2:21" ht="38.25" x14ac:dyDescent="0.25">
      <c r="B15" s="123" t="s">
        <v>34</v>
      </c>
      <c r="C15" s="99" t="s">
        <v>567</v>
      </c>
      <c r="D15" s="100"/>
      <c r="E15" s="103"/>
    </row>
    <row r="16" spans="2:21" ht="38.25" x14ac:dyDescent="0.25">
      <c r="B16" s="123" t="s">
        <v>36</v>
      </c>
      <c r="C16" s="99" t="s">
        <v>568</v>
      </c>
    </row>
    <row r="17" spans="2:4" ht="51" x14ac:dyDescent="0.25">
      <c r="B17" s="123" t="s">
        <v>35</v>
      </c>
      <c r="C17" s="99" t="s">
        <v>617</v>
      </c>
      <c r="D17" s="103"/>
    </row>
    <row r="18" spans="2:4" ht="51" x14ac:dyDescent="0.25">
      <c r="B18" s="123" t="s">
        <v>37</v>
      </c>
      <c r="C18" s="99" t="s">
        <v>569</v>
      </c>
      <c r="D18" s="100"/>
    </row>
    <row r="19" spans="2:4" ht="25.5" x14ac:dyDescent="0.25">
      <c r="B19" s="123" t="s">
        <v>474</v>
      </c>
      <c r="C19" s="99" t="s">
        <v>560</v>
      </c>
    </row>
    <row r="20" spans="2:4" ht="158.25" customHeight="1" x14ac:dyDescent="0.25">
      <c r="B20" s="123" t="s">
        <v>38</v>
      </c>
      <c r="C20" s="99" t="s">
        <v>653</v>
      </c>
    </row>
    <row r="21" spans="2:4" ht="146.25" customHeight="1" x14ac:dyDescent="0.25">
      <c r="B21" s="123" t="s">
        <v>39</v>
      </c>
      <c r="C21" s="99" t="s">
        <v>576</v>
      </c>
    </row>
    <row r="22" spans="2:4" ht="25.5" x14ac:dyDescent="0.25">
      <c r="B22" s="123" t="s">
        <v>40</v>
      </c>
      <c r="C22" s="99" t="s">
        <v>612</v>
      </c>
    </row>
    <row r="23" spans="2:4" ht="74.25" customHeight="1" x14ac:dyDescent="0.25">
      <c r="B23" s="123" t="s">
        <v>471</v>
      </c>
      <c r="C23" s="99" t="s">
        <v>618</v>
      </c>
    </row>
    <row r="24" spans="2:4" ht="76.5" x14ac:dyDescent="0.25">
      <c r="B24" s="123" t="s">
        <v>41</v>
      </c>
      <c r="C24" s="161" t="s">
        <v>613</v>
      </c>
    </row>
    <row r="25" spans="2:4" ht="71.25" customHeight="1" x14ac:dyDescent="0.25">
      <c r="B25" s="123" t="s">
        <v>42</v>
      </c>
      <c r="C25" s="161"/>
    </row>
    <row r="26" spans="2:4" ht="80.25" customHeight="1" x14ac:dyDescent="0.25">
      <c r="B26" s="123" t="s">
        <v>43</v>
      </c>
      <c r="C26" s="99" t="s">
        <v>637</v>
      </c>
    </row>
    <row r="27" spans="2:4" ht="51" x14ac:dyDescent="0.25">
      <c r="B27" s="123" t="s">
        <v>44</v>
      </c>
      <c r="C27" s="99" t="s">
        <v>571</v>
      </c>
    </row>
    <row r="28" spans="2:4" ht="38.25" x14ac:dyDescent="0.25">
      <c r="B28" s="123" t="s">
        <v>45</v>
      </c>
      <c r="C28" s="93"/>
    </row>
    <row r="29" spans="2:4" ht="25.5" x14ac:dyDescent="0.25">
      <c r="B29" s="123" t="s">
        <v>46</v>
      </c>
      <c r="C29" s="93"/>
    </row>
    <row r="30" spans="2:4" ht="75.75" customHeight="1" x14ac:dyDescent="0.25">
      <c r="B30" s="123" t="s">
        <v>47</v>
      </c>
      <c r="C30" s="99" t="s">
        <v>561</v>
      </c>
    </row>
    <row r="31" spans="2:4" ht="63.75" x14ac:dyDescent="0.25">
      <c r="B31" s="123" t="s">
        <v>48</v>
      </c>
      <c r="C31" s="99" t="s">
        <v>587</v>
      </c>
    </row>
    <row r="32" spans="2:4" ht="38.25" x14ac:dyDescent="0.25">
      <c r="B32" s="123" t="s">
        <v>49</v>
      </c>
      <c r="C32" s="99" t="s">
        <v>570</v>
      </c>
    </row>
    <row r="33" spans="2:9" x14ac:dyDescent="0.25">
      <c r="B33" s="159" t="s">
        <v>1</v>
      </c>
      <c r="C33" s="160"/>
    </row>
    <row r="34" spans="2:9" ht="90" customHeight="1" x14ac:dyDescent="0.25">
      <c r="B34" s="119" t="s">
        <v>50</v>
      </c>
      <c r="C34" s="99" t="s">
        <v>651</v>
      </c>
      <c r="D34" s="113"/>
    </row>
    <row r="35" spans="2:9" ht="63.75" x14ac:dyDescent="0.25">
      <c r="B35" s="119" t="s">
        <v>51</v>
      </c>
      <c r="C35" s="93"/>
    </row>
    <row r="36" spans="2:9" ht="51" x14ac:dyDescent="0.25">
      <c r="B36" s="119" t="s">
        <v>52</v>
      </c>
      <c r="C36" s="99" t="s">
        <v>575</v>
      </c>
      <c r="D36" s="114"/>
      <c r="I36" s="115"/>
    </row>
    <row r="37" spans="2:9" ht="69" customHeight="1" x14ac:dyDescent="0.25">
      <c r="B37" s="119" t="s">
        <v>53</v>
      </c>
      <c r="C37" s="99" t="s">
        <v>614</v>
      </c>
    </row>
    <row r="38" spans="2:9" ht="51" x14ac:dyDescent="0.25">
      <c r="B38" s="119" t="s">
        <v>54</v>
      </c>
      <c r="C38" s="149" t="s">
        <v>562</v>
      </c>
    </row>
    <row r="39" spans="2:9" ht="38.25" x14ac:dyDescent="0.25">
      <c r="B39" s="119" t="s">
        <v>55</v>
      </c>
      <c r="C39" s="93"/>
    </row>
    <row r="40" spans="2:9" ht="25.5" x14ac:dyDescent="0.25">
      <c r="B40" s="119" t="s">
        <v>56</v>
      </c>
      <c r="C40" s="93"/>
    </row>
    <row r="41" spans="2:9" ht="38.25" x14ac:dyDescent="0.25">
      <c r="B41" s="119" t="s">
        <v>57</v>
      </c>
      <c r="C41" s="99" t="s">
        <v>615</v>
      </c>
      <c r="D41" s="113"/>
    </row>
    <row r="42" spans="2:9" ht="41.25" customHeight="1" x14ac:dyDescent="0.25">
      <c r="B42" s="119" t="s">
        <v>58</v>
      </c>
      <c r="C42" s="99" t="s">
        <v>573</v>
      </c>
      <c r="D42" s="113"/>
    </row>
    <row r="43" spans="2:9" ht="25.5" x14ac:dyDescent="0.25">
      <c r="B43" s="119" t="s">
        <v>59</v>
      </c>
      <c r="C43" s="93"/>
    </row>
    <row r="44" spans="2:9" ht="63.75" x14ac:dyDescent="0.25">
      <c r="B44" s="119" t="s">
        <v>60</v>
      </c>
      <c r="C44" s="99" t="s">
        <v>650</v>
      </c>
    </row>
    <row r="45" spans="2:9" ht="96" customHeight="1" x14ac:dyDescent="0.25">
      <c r="B45" s="119" t="s">
        <v>61</v>
      </c>
      <c r="C45" s="99" t="s">
        <v>616</v>
      </c>
      <c r="D45" s="125"/>
    </row>
    <row r="46" spans="2:9" ht="38.25" x14ac:dyDescent="0.25">
      <c r="B46" s="119" t="s">
        <v>62</v>
      </c>
      <c r="C46" s="93"/>
    </row>
    <row r="47" spans="2:9" x14ac:dyDescent="0.25">
      <c r="B47" s="119" t="s">
        <v>63</v>
      </c>
      <c r="C47" s="93"/>
      <c r="E47" s="127"/>
    </row>
    <row r="48" spans="2:9" ht="63.75" x14ac:dyDescent="0.25">
      <c r="B48" s="119" t="s">
        <v>64</v>
      </c>
      <c r="C48" s="150" t="s">
        <v>652</v>
      </c>
      <c r="D48" s="103"/>
    </row>
    <row r="49" spans="2:9" ht="51" x14ac:dyDescent="0.25">
      <c r="B49" s="119" t="s">
        <v>65</v>
      </c>
      <c r="C49" s="99" t="s">
        <v>584</v>
      </c>
    </row>
    <row r="50" spans="2:9" ht="63.75" x14ac:dyDescent="0.25">
      <c r="B50" s="119" t="s">
        <v>66</v>
      </c>
      <c r="C50" s="99" t="s">
        <v>658</v>
      </c>
      <c r="I50" s="104"/>
    </row>
    <row r="51" spans="2:9" ht="123" customHeight="1" x14ac:dyDescent="0.25">
      <c r="B51" s="119" t="s">
        <v>67</v>
      </c>
      <c r="C51" s="99" t="s">
        <v>659</v>
      </c>
      <c r="D51" s="113"/>
    </row>
    <row r="52" spans="2:9" ht="82.5" customHeight="1" x14ac:dyDescent="0.25">
      <c r="B52" s="119" t="s">
        <v>68</v>
      </c>
      <c r="C52" s="99" t="s">
        <v>619</v>
      </c>
    </row>
    <row r="53" spans="2:9" ht="25.5" x14ac:dyDescent="0.25">
      <c r="B53" s="119" t="s">
        <v>69</v>
      </c>
      <c r="C53" s="93"/>
    </row>
    <row r="54" spans="2:9" ht="70.900000000000006" customHeight="1" x14ac:dyDescent="0.25">
      <c r="B54" s="119" t="s">
        <v>70</v>
      </c>
      <c r="C54" s="99" t="s">
        <v>654</v>
      </c>
    </row>
    <row r="55" spans="2:9" ht="25.5" x14ac:dyDescent="0.25">
      <c r="B55" s="119" t="s">
        <v>71</v>
      </c>
      <c r="C55" s="99" t="s">
        <v>620</v>
      </c>
    </row>
    <row r="56" spans="2:9" ht="25.5" x14ac:dyDescent="0.25">
      <c r="B56" s="119" t="s">
        <v>563</v>
      </c>
      <c r="C56" s="99" t="s">
        <v>660</v>
      </c>
    </row>
    <row r="57" spans="2:9" ht="51" x14ac:dyDescent="0.25">
      <c r="B57" s="119" t="s">
        <v>72</v>
      </c>
      <c r="C57" s="99" t="s">
        <v>621</v>
      </c>
    </row>
    <row r="58" spans="2:9" ht="51" x14ac:dyDescent="0.25">
      <c r="B58" s="119" t="s">
        <v>73</v>
      </c>
      <c r="C58" s="99" t="s">
        <v>661</v>
      </c>
    </row>
    <row r="59" spans="2:9" ht="38.25" x14ac:dyDescent="0.25">
      <c r="B59" s="119" t="s">
        <v>74</v>
      </c>
      <c r="C59" s="93"/>
    </row>
    <row r="60" spans="2:9" ht="51" x14ac:dyDescent="0.25">
      <c r="B60" s="119" t="s">
        <v>75</v>
      </c>
      <c r="C60" s="99" t="s">
        <v>622</v>
      </c>
      <c r="E60" s="127"/>
    </row>
    <row r="61" spans="2:9" x14ac:dyDescent="0.25">
      <c r="B61" s="119" t="s">
        <v>76</v>
      </c>
      <c r="C61" s="99" t="s">
        <v>477</v>
      </c>
    </row>
    <row r="62" spans="2:9" ht="51" x14ac:dyDescent="0.25">
      <c r="B62" s="119" t="s">
        <v>472</v>
      </c>
      <c r="C62" s="99" t="s">
        <v>655</v>
      </c>
    </row>
    <row r="63" spans="2:9" ht="38.25" x14ac:dyDescent="0.25">
      <c r="B63" s="119" t="s">
        <v>77</v>
      </c>
      <c r="C63" s="99" t="s">
        <v>552</v>
      </c>
    </row>
    <row r="64" spans="2:9" ht="25.5" x14ac:dyDescent="0.25">
      <c r="B64" s="119" t="s">
        <v>78</v>
      </c>
      <c r="C64" s="93"/>
    </row>
    <row r="65" spans="2:4" x14ac:dyDescent="0.25">
      <c r="B65" s="152" t="s">
        <v>5</v>
      </c>
      <c r="C65" s="153"/>
    </row>
    <row r="66" spans="2:4" ht="38.25" x14ac:dyDescent="0.25">
      <c r="B66" s="118" t="s">
        <v>473</v>
      </c>
      <c r="C66" s="99" t="s">
        <v>662</v>
      </c>
    </row>
    <row r="67" spans="2:4" ht="93" customHeight="1" x14ac:dyDescent="0.25">
      <c r="B67" s="118" t="s">
        <v>79</v>
      </c>
      <c r="C67" s="99" t="s">
        <v>623</v>
      </c>
    </row>
    <row r="68" spans="2:4" ht="82.9" customHeight="1" x14ac:dyDescent="0.25">
      <c r="B68" s="118" t="s">
        <v>80</v>
      </c>
      <c r="C68" s="99" t="s">
        <v>624</v>
      </c>
    </row>
    <row r="69" spans="2:4" ht="38.25" x14ac:dyDescent="0.25">
      <c r="B69" s="118" t="s">
        <v>81</v>
      </c>
      <c r="C69" s="99" t="s">
        <v>583</v>
      </c>
    </row>
    <row r="70" spans="2:4" x14ac:dyDescent="0.25">
      <c r="B70" s="118" t="s">
        <v>82</v>
      </c>
      <c r="C70" s="93"/>
    </row>
    <row r="71" spans="2:4" ht="51" x14ac:dyDescent="0.25">
      <c r="B71" s="118" t="s">
        <v>83</v>
      </c>
      <c r="C71" s="99" t="s">
        <v>663</v>
      </c>
    </row>
    <row r="72" spans="2:4" ht="25.5" x14ac:dyDescent="0.25">
      <c r="B72" s="118" t="s">
        <v>84</v>
      </c>
      <c r="C72" s="93"/>
    </row>
    <row r="73" spans="2:4" ht="63.75" x14ac:dyDescent="0.25">
      <c r="B73" s="118" t="s">
        <v>85</v>
      </c>
      <c r="C73" s="99" t="s">
        <v>656</v>
      </c>
    </row>
    <row r="74" spans="2:4" ht="38.25" x14ac:dyDescent="0.25">
      <c r="B74" s="118" t="s">
        <v>86</v>
      </c>
      <c r="C74" s="99" t="s">
        <v>648</v>
      </c>
    </row>
    <row r="75" spans="2:4" ht="76.5" x14ac:dyDescent="0.25">
      <c r="B75" s="118" t="s">
        <v>87</v>
      </c>
      <c r="C75" s="99" t="s">
        <v>625</v>
      </c>
    </row>
    <row r="76" spans="2:4" ht="63.75" x14ac:dyDescent="0.25">
      <c r="B76" s="118" t="s">
        <v>88</v>
      </c>
      <c r="C76" s="99" t="s">
        <v>564</v>
      </c>
    </row>
    <row r="77" spans="2:4" ht="38.25" x14ac:dyDescent="0.25">
      <c r="B77" s="118" t="s">
        <v>89</v>
      </c>
      <c r="C77" s="99" t="s">
        <v>626</v>
      </c>
    </row>
    <row r="78" spans="2:4" ht="38.25" x14ac:dyDescent="0.25">
      <c r="B78" s="118" t="s">
        <v>90</v>
      </c>
      <c r="C78" s="93"/>
    </row>
    <row r="79" spans="2:4" ht="25.5" x14ac:dyDescent="0.25">
      <c r="B79" s="118" t="s">
        <v>91</v>
      </c>
      <c r="C79" s="99" t="s">
        <v>627</v>
      </c>
      <c r="D79" s="113"/>
    </row>
    <row r="80" spans="2:4" ht="38.25" x14ac:dyDescent="0.25">
      <c r="B80" s="118" t="s">
        <v>92</v>
      </c>
      <c r="C80" s="99" t="s">
        <v>628</v>
      </c>
      <c r="D80" s="113"/>
    </row>
    <row r="81" spans="2:4" ht="51" x14ac:dyDescent="0.25">
      <c r="B81" s="118" t="s">
        <v>93</v>
      </c>
      <c r="C81" s="99" t="s">
        <v>657</v>
      </c>
      <c r="D81" s="113"/>
    </row>
    <row r="82" spans="2:4" ht="25.5" x14ac:dyDescent="0.25">
      <c r="B82" s="118" t="s">
        <v>94</v>
      </c>
      <c r="C82" s="99" t="s">
        <v>649</v>
      </c>
      <c r="D82" s="113"/>
    </row>
    <row r="83" spans="2:4" ht="25.5" x14ac:dyDescent="0.25">
      <c r="B83" s="118" t="s">
        <v>95</v>
      </c>
      <c r="C83" s="93"/>
      <c r="D83" s="113"/>
    </row>
    <row r="84" spans="2:4" ht="25.5" x14ac:dyDescent="0.25">
      <c r="B84" s="118" t="s">
        <v>96</v>
      </c>
      <c r="C84" s="93"/>
      <c r="D84" s="113"/>
    </row>
    <row r="85" spans="2:4" ht="42.75" customHeight="1" x14ac:dyDescent="0.25">
      <c r="B85" s="118" t="s">
        <v>97</v>
      </c>
      <c r="C85" s="93"/>
      <c r="D85" s="113"/>
    </row>
    <row r="86" spans="2:4" ht="89.25" x14ac:dyDescent="0.25">
      <c r="B86" s="118" t="s">
        <v>98</v>
      </c>
      <c r="C86" s="99" t="s">
        <v>629</v>
      </c>
    </row>
    <row r="87" spans="2:4" ht="51" x14ac:dyDescent="0.25">
      <c r="B87" s="118" t="s">
        <v>99</v>
      </c>
      <c r="C87" s="99" t="s">
        <v>630</v>
      </c>
    </row>
    <row r="88" spans="2:4" ht="89.25" x14ac:dyDescent="0.25">
      <c r="B88" s="118" t="s">
        <v>100</v>
      </c>
      <c r="C88" s="99" t="s">
        <v>631</v>
      </c>
    </row>
    <row r="89" spans="2:4" ht="38.25" x14ac:dyDescent="0.25">
      <c r="B89" s="118" t="s">
        <v>101</v>
      </c>
      <c r="C89" s="93"/>
    </row>
    <row r="90" spans="2:4" ht="25.5" x14ac:dyDescent="0.25">
      <c r="B90" s="118" t="s">
        <v>102</v>
      </c>
      <c r="C90" s="93"/>
    </row>
    <row r="91" spans="2:4" ht="25.5" x14ac:dyDescent="0.25">
      <c r="B91" s="118" t="s">
        <v>103</v>
      </c>
      <c r="C91" s="99" t="s">
        <v>632</v>
      </c>
      <c r="D91" s="113"/>
    </row>
    <row r="92" spans="2:4" ht="89.25" x14ac:dyDescent="0.25">
      <c r="B92" s="118" t="s">
        <v>104</v>
      </c>
      <c r="C92" s="99" t="s">
        <v>633</v>
      </c>
      <c r="D92" s="113"/>
    </row>
    <row r="93" spans="2:4" ht="89.25" x14ac:dyDescent="0.25">
      <c r="B93" s="118" t="s">
        <v>105</v>
      </c>
      <c r="C93" s="99" t="s">
        <v>634</v>
      </c>
      <c r="D93" s="113"/>
    </row>
    <row r="94" spans="2:4" ht="38.25" x14ac:dyDescent="0.25">
      <c r="B94" s="118" t="s">
        <v>106</v>
      </c>
      <c r="C94" s="99" t="s">
        <v>635</v>
      </c>
      <c r="D94" s="113"/>
    </row>
    <row r="95" spans="2:4" ht="25.5" x14ac:dyDescent="0.25">
      <c r="B95" s="118" t="s">
        <v>107</v>
      </c>
      <c r="C95" s="93"/>
      <c r="D95" s="113"/>
    </row>
    <row r="96" spans="2:4" ht="38.25" x14ac:dyDescent="0.25">
      <c r="B96" s="118" t="s">
        <v>108</v>
      </c>
      <c r="C96" s="99" t="s">
        <v>636</v>
      </c>
      <c r="D96" s="113"/>
    </row>
    <row r="97" spans="2:4" x14ac:dyDescent="0.25">
      <c r="B97" s="154" t="s">
        <v>2</v>
      </c>
      <c r="C97" s="155"/>
    </row>
    <row r="98" spans="2:4" ht="38.25" x14ac:dyDescent="0.25">
      <c r="B98" s="124" t="s">
        <v>109</v>
      </c>
      <c r="C98" s="99" t="s">
        <v>638</v>
      </c>
      <c r="D98" s="117"/>
    </row>
    <row r="99" spans="2:4" ht="63.75" x14ac:dyDescent="0.25">
      <c r="B99" s="124" t="s">
        <v>110</v>
      </c>
      <c r="C99" s="99" t="s">
        <v>585</v>
      </c>
    </row>
    <row r="100" spans="2:4" ht="25.5" x14ac:dyDescent="0.25">
      <c r="B100" s="124" t="s">
        <v>111</v>
      </c>
      <c r="C100" s="93"/>
    </row>
    <row r="101" spans="2:4" ht="38.25" x14ac:dyDescent="0.25">
      <c r="B101" s="124" t="s">
        <v>112</v>
      </c>
      <c r="C101" s="99" t="s">
        <v>664</v>
      </c>
    </row>
    <row r="102" spans="2:4" ht="25.5" x14ac:dyDescent="0.25">
      <c r="B102" s="124" t="s">
        <v>113</v>
      </c>
      <c r="C102" s="99" t="s">
        <v>640</v>
      </c>
    </row>
    <row r="103" spans="2:4" ht="55.5" customHeight="1" x14ac:dyDescent="0.25">
      <c r="B103" s="124" t="s">
        <v>114</v>
      </c>
      <c r="C103" s="99" t="s">
        <v>574</v>
      </c>
      <c r="D103" s="100"/>
    </row>
    <row r="104" spans="2:4" ht="25.5" x14ac:dyDescent="0.25">
      <c r="B104" s="124" t="s">
        <v>115</v>
      </c>
      <c r="C104" s="93"/>
    </row>
    <row r="105" spans="2:4" ht="51" x14ac:dyDescent="0.25">
      <c r="B105" s="124" t="s">
        <v>116</v>
      </c>
      <c r="C105" s="99" t="s">
        <v>665</v>
      </c>
    </row>
    <row r="106" spans="2:4" ht="96.75" customHeight="1" x14ac:dyDescent="0.25">
      <c r="B106" s="124" t="s">
        <v>117</v>
      </c>
      <c r="C106" s="99" t="s">
        <v>666</v>
      </c>
    </row>
    <row r="107" spans="2:4" ht="51" x14ac:dyDescent="0.25">
      <c r="B107" s="124" t="s">
        <v>118</v>
      </c>
      <c r="C107" s="99" t="s">
        <v>641</v>
      </c>
    </row>
    <row r="108" spans="2:4" ht="38.25" x14ac:dyDescent="0.25">
      <c r="B108" s="124" t="s">
        <v>119</v>
      </c>
      <c r="C108" s="99" t="s">
        <v>642</v>
      </c>
    </row>
    <row r="109" spans="2:4" ht="66" customHeight="1" x14ac:dyDescent="0.25">
      <c r="B109" s="124" t="s">
        <v>120</v>
      </c>
      <c r="C109" s="150" t="s">
        <v>643</v>
      </c>
    </row>
    <row r="110" spans="2:4" ht="25.5" x14ac:dyDescent="0.25">
      <c r="B110" s="124" t="s">
        <v>516</v>
      </c>
      <c r="C110" s="93"/>
    </row>
    <row r="111" spans="2:4" ht="103.9" customHeight="1" x14ac:dyDescent="0.25">
      <c r="B111" s="124" t="s">
        <v>565</v>
      </c>
      <c r="C111" s="99" t="s">
        <v>644</v>
      </c>
    </row>
    <row r="112" spans="2:4" ht="63.75" x14ac:dyDescent="0.25">
      <c r="B112" s="124" t="s">
        <v>121</v>
      </c>
      <c r="C112" s="99" t="s">
        <v>667</v>
      </c>
    </row>
    <row r="113" spans="2:12" ht="76.5" x14ac:dyDescent="0.25">
      <c r="B113" s="124" t="s">
        <v>122</v>
      </c>
      <c r="C113" s="99" t="s">
        <v>645</v>
      </c>
    </row>
    <row r="114" spans="2:12" ht="38.25" x14ac:dyDescent="0.25">
      <c r="B114" s="124" t="s">
        <v>485</v>
      </c>
      <c r="C114" s="99" t="s">
        <v>646</v>
      </c>
    </row>
    <row r="115" spans="2:12" ht="51" x14ac:dyDescent="0.25">
      <c r="B115" s="124" t="s">
        <v>484</v>
      </c>
      <c r="C115" s="99" t="s">
        <v>668</v>
      </c>
      <c r="D115" s="100"/>
    </row>
    <row r="116" spans="2:12" ht="66.75" customHeight="1" x14ac:dyDescent="0.25">
      <c r="B116" s="124" t="s">
        <v>123</v>
      </c>
      <c r="C116" s="99" t="s">
        <v>647</v>
      </c>
    </row>
    <row r="117" spans="2:12" ht="25.5" x14ac:dyDescent="0.25">
      <c r="B117" s="124" t="s">
        <v>483</v>
      </c>
      <c r="C117" s="93"/>
    </row>
    <row r="118" spans="2:12" ht="51" x14ac:dyDescent="0.25">
      <c r="B118" s="124" t="s">
        <v>482</v>
      </c>
      <c r="C118" s="99" t="s">
        <v>586</v>
      </c>
      <c r="D118" s="117"/>
      <c r="F118" s="116"/>
      <c r="G118" s="116"/>
      <c r="H118" s="116"/>
      <c r="I118" s="116"/>
      <c r="J118" s="116"/>
      <c r="K118" s="116"/>
      <c r="L118" s="116"/>
    </row>
    <row r="119" spans="2:12" x14ac:dyDescent="0.25">
      <c r="B119" s="156"/>
      <c r="C119" s="156"/>
      <c r="D119" s="117"/>
      <c r="F119" s="116"/>
      <c r="G119" s="116"/>
      <c r="H119" s="116"/>
      <c r="I119" s="116"/>
      <c r="J119" s="116"/>
      <c r="K119" s="116"/>
      <c r="L119" s="116"/>
    </row>
    <row r="120" spans="2:12" x14ac:dyDescent="0.25">
      <c r="B120" s="156" t="s">
        <v>16</v>
      </c>
      <c r="C120" s="156"/>
    </row>
  </sheetData>
  <mergeCells count="7">
    <mergeCell ref="B65:C65"/>
    <mergeCell ref="B97:C97"/>
    <mergeCell ref="B120:C120"/>
    <mergeCell ref="B9:C9"/>
    <mergeCell ref="B33:C33"/>
    <mergeCell ref="B119:C119"/>
    <mergeCell ref="C24:C25"/>
  </mergeCells>
  <phoneticPr fontId="30" type="noConversion"/>
  <pageMargins left="0.7" right="0.7" top="0.75" bottom="0.75" header="0.3" footer="0.3"/>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133"/>
  <sheetViews>
    <sheetView zoomScale="90" zoomScaleNormal="90" workbookViewId="0">
      <pane ySplit="10" topLeftCell="A132" activePane="bottomLeft" state="frozen"/>
      <selection pane="bottomLeft" activeCell="D14" sqref="D14"/>
    </sheetView>
  </sheetViews>
  <sheetFormatPr defaultColWidth="9.140625" defaultRowHeight="15" x14ac:dyDescent="0.25"/>
  <cols>
    <col min="1" max="1" width="4.42578125" style="2" customWidth="1"/>
    <col min="2" max="2" width="12.28515625" style="2" customWidth="1"/>
    <col min="3" max="3" width="31.28515625" style="2" customWidth="1"/>
    <col min="4" max="4" width="11.28515625" style="2" customWidth="1"/>
    <col min="5" max="5" width="24" style="2" customWidth="1"/>
    <col min="6" max="8" width="11.7109375" style="2" customWidth="1"/>
    <col min="9" max="9" width="15.85546875" style="2" customWidth="1"/>
    <col min="10" max="10" width="13.42578125" style="2" customWidth="1"/>
    <col min="11" max="11" width="12.28515625" style="2" customWidth="1"/>
    <col min="12" max="12" width="15.7109375" style="2" customWidth="1"/>
    <col min="13" max="13" width="12" style="2" customWidth="1"/>
    <col min="14" max="14" width="21.85546875" style="2" customWidth="1"/>
    <col min="15" max="18" width="9.140625" style="2"/>
    <col min="19" max="19" width="9.140625" style="2" customWidth="1"/>
    <col min="20" max="16384" width="9.140625" style="2"/>
  </cols>
  <sheetData>
    <row r="1" spans="2:14" ht="15.75" x14ac:dyDescent="0.25">
      <c r="E1" s="3"/>
      <c r="F1" s="3"/>
      <c r="G1" s="3"/>
      <c r="H1" s="3"/>
      <c r="I1" s="3"/>
      <c r="J1" s="3"/>
      <c r="L1" s="68" t="s">
        <v>6</v>
      </c>
    </row>
    <row r="2" spans="2:14" ht="15.75" x14ac:dyDescent="0.25">
      <c r="E2" s="4"/>
      <c r="F2" s="4"/>
      <c r="G2" s="4"/>
      <c r="H2" s="4"/>
      <c r="I2" s="4"/>
      <c r="J2" s="4"/>
      <c r="L2" s="68" t="s">
        <v>7</v>
      </c>
    </row>
    <row r="3" spans="2:14" ht="15.75" x14ac:dyDescent="0.25">
      <c r="E3" s="4"/>
      <c r="F3" s="4"/>
      <c r="G3" s="4"/>
      <c r="H3" s="4"/>
      <c r="I3" s="4"/>
      <c r="J3" s="4"/>
      <c r="L3" s="68" t="s">
        <v>8</v>
      </c>
    </row>
    <row r="4" spans="2:14" ht="15.75" x14ac:dyDescent="0.25">
      <c r="E4" s="4"/>
      <c r="F4" s="4"/>
      <c r="G4" s="4"/>
      <c r="H4" s="4"/>
      <c r="I4" s="4"/>
      <c r="J4" s="4"/>
      <c r="L4" s="68"/>
    </row>
    <row r="5" spans="2:14" ht="15.75" x14ac:dyDescent="0.25">
      <c r="B5" s="69" t="s">
        <v>669</v>
      </c>
      <c r="C5" s="69"/>
      <c r="E5" s="4"/>
      <c r="F5" s="4"/>
      <c r="G5" s="4"/>
      <c r="H5" s="4"/>
      <c r="I5" s="4"/>
      <c r="J5" s="4"/>
    </row>
    <row r="6" spans="2:14" ht="15.75" x14ac:dyDescent="0.25">
      <c r="B6" s="69"/>
      <c r="C6" s="69"/>
      <c r="E6" s="4"/>
      <c r="F6" s="4"/>
      <c r="G6" s="4"/>
      <c r="H6" s="4"/>
      <c r="I6" s="4"/>
      <c r="J6" s="4"/>
    </row>
    <row r="7" spans="2:14" ht="15.75" x14ac:dyDescent="0.25">
      <c r="B7" s="5" t="s">
        <v>9</v>
      </c>
      <c r="C7" s="5"/>
    </row>
    <row r="8" spans="2:14" x14ac:dyDescent="0.25">
      <c r="B8" s="167" t="s">
        <v>18</v>
      </c>
      <c r="C8" s="167" t="s">
        <v>25</v>
      </c>
      <c r="D8" s="165" t="s">
        <v>14</v>
      </c>
      <c r="E8" s="166"/>
      <c r="F8" s="166"/>
      <c r="G8" s="166"/>
      <c r="H8" s="172" t="s">
        <v>28</v>
      </c>
      <c r="I8" s="173"/>
      <c r="J8" s="173"/>
      <c r="K8" s="172" t="s">
        <v>23</v>
      </c>
      <c r="L8" s="173"/>
      <c r="M8" s="173"/>
      <c r="N8" s="165" t="s">
        <v>514</v>
      </c>
    </row>
    <row r="9" spans="2:14" ht="20.25" customHeight="1" x14ac:dyDescent="0.25">
      <c r="B9" s="169"/>
      <c r="C9" s="170"/>
      <c r="D9" s="167" t="s">
        <v>24</v>
      </c>
      <c r="E9" s="167" t="s">
        <v>26</v>
      </c>
      <c r="F9" s="170" t="s">
        <v>27</v>
      </c>
      <c r="G9" s="170" t="s">
        <v>15</v>
      </c>
      <c r="H9" s="174" t="s">
        <v>20</v>
      </c>
      <c r="I9" s="167" t="s">
        <v>29</v>
      </c>
      <c r="J9" s="175" t="s">
        <v>30</v>
      </c>
      <c r="K9" s="174" t="s">
        <v>20</v>
      </c>
      <c r="L9" s="167" t="s">
        <v>21</v>
      </c>
      <c r="M9" s="175" t="s">
        <v>22</v>
      </c>
      <c r="N9" s="166"/>
    </row>
    <row r="10" spans="2:14" ht="70.5" customHeight="1" x14ac:dyDescent="0.25">
      <c r="B10" s="168"/>
      <c r="C10" s="171"/>
      <c r="D10" s="168"/>
      <c r="E10" s="168"/>
      <c r="F10" s="168"/>
      <c r="G10" s="168"/>
      <c r="H10" s="175"/>
      <c r="I10" s="171"/>
      <c r="J10" s="169"/>
      <c r="K10" s="175"/>
      <c r="L10" s="171"/>
      <c r="M10" s="169"/>
      <c r="N10" s="166"/>
    </row>
    <row r="11" spans="2:14" x14ac:dyDescent="0.25">
      <c r="B11" s="7" t="s">
        <v>10</v>
      </c>
      <c r="C11" s="7" t="s">
        <v>515</v>
      </c>
      <c r="D11" s="6"/>
      <c r="E11" s="6"/>
      <c r="F11" s="6"/>
      <c r="G11" s="6"/>
      <c r="H11" s="65"/>
      <c r="I11" s="65"/>
      <c r="J11" s="65"/>
      <c r="K11" s="65"/>
      <c r="L11" s="65"/>
      <c r="M11" s="65"/>
      <c r="N11" s="6"/>
    </row>
    <row r="12" spans="2:14" ht="23.45" customHeight="1" x14ac:dyDescent="0.25">
      <c r="B12" s="7" t="s">
        <v>11</v>
      </c>
      <c r="C12" s="7" t="s">
        <v>124</v>
      </c>
      <c r="D12" s="6"/>
      <c r="E12" s="6"/>
      <c r="F12" s="6"/>
      <c r="G12" s="6"/>
      <c r="H12" s="65"/>
      <c r="I12" s="65"/>
      <c r="J12" s="65"/>
      <c r="K12" s="65"/>
      <c r="L12" s="65"/>
      <c r="M12" s="65"/>
      <c r="N12" s="6"/>
    </row>
    <row r="13" spans="2:14" ht="48" x14ac:dyDescent="0.25">
      <c r="B13" s="40"/>
      <c r="C13" s="40"/>
      <c r="D13" s="27" t="s">
        <v>198</v>
      </c>
      <c r="E13" s="9" t="s">
        <v>207</v>
      </c>
      <c r="F13" s="38">
        <v>2</v>
      </c>
      <c r="G13" s="90">
        <v>5709</v>
      </c>
      <c r="H13" s="65"/>
      <c r="I13" s="65"/>
      <c r="J13" s="65"/>
      <c r="K13" s="65"/>
      <c r="L13" s="65"/>
      <c r="M13" s="65"/>
      <c r="N13" s="6"/>
    </row>
    <row r="14" spans="2:14" ht="36" x14ac:dyDescent="0.25">
      <c r="B14" s="7" t="s">
        <v>12</v>
      </c>
      <c r="C14" s="7" t="s">
        <v>125</v>
      </c>
      <c r="D14" s="6"/>
      <c r="E14" s="6"/>
      <c r="F14" s="6"/>
      <c r="G14" s="133"/>
      <c r="H14" s="65"/>
      <c r="I14" s="65"/>
      <c r="J14" s="65"/>
      <c r="K14" s="65"/>
      <c r="L14" s="65"/>
      <c r="M14" s="65"/>
      <c r="N14" s="6"/>
    </row>
    <row r="15" spans="2:14" ht="36" x14ac:dyDescent="0.25">
      <c r="B15" s="40"/>
      <c r="C15" s="40"/>
      <c r="D15" s="27" t="s">
        <v>529</v>
      </c>
      <c r="E15" s="9" t="s">
        <v>206</v>
      </c>
      <c r="F15" s="90">
        <v>2</v>
      </c>
      <c r="G15" s="90">
        <v>13</v>
      </c>
      <c r="H15" s="65"/>
      <c r="I15" s="65"/>
      <c r="J15" s="65"/>
      <c r="K15" s="65"/>
      <c r="L15" s="65"/>
      <c r="M15" s="65"/>
      <c r="N15" s="6"/>
    </row>
    <row r="16" spans="2:14" ht="48" x14ac:dyDescent="0.25">
      <c r="B16" s="40"/>
      <c r="C16" s="40"/>
      <c r="D16" s="27" t="s">
        <v>530</v>
      </c>
      <c r="E16" s="9" t="s">
        <v>208</v>
      </c>
      <c r="F16" s="90">
        <v>5</v>
      </c>
      <c r="G16" s="90">
        <v>13</v>
      </c>
      <c r="H16" s="65"/>
      <c r="I16" s="65"/>
      <c r="J16" s="65"/>
      <c r="K16" s="65"/>
      <c r="L16" s="65"/>
      <c r="M16" s="65"/>
      <c r="N16" s="6"/>
    </row>
    <row r="17" spans="2:14" ht="48" x14ac:dyDescent="0.25">
      <c r="B17" s="40"/>
      <c r="C17" s="40"/>
      <c r="D17" s="95" t="s">
        <v>478</v>
      </c>
      <c r="E17" s="67" t="s">
        <v>479</v>
      </c>
      <c r="F17" s="134">
        <v>5</v>
      </c>
      <c r="G17" s="120">
        <v>8</v>
      </c>
      <c r="H17" s="65"/>
      <c r="I17" s="65"/>
      <c r="J17" s="65"/>
      <c r="K17" s="65"/>
      <c r="L17" s="65"/>
      <c r="M17" s="65"/>
      <c r="N17" s="6"/>
    </row>
    <row r="18" spans="2:14" ht="36" x14ac:dyDescent="0.25">
      <c r="B18" s="40"/>
      <c r="C18" s="40"/>
      <c r="D18" s="95" t="s">
        <v>480</v>
      </c>
      <c r="E18" s="67" t="s">
        <v>481</v>
      </c>
      <c r="F18" s="134">
        <v>5</v>
      </c>
      <c r="G18" s="120">
        <v>13</v>
      </c>
      <c r="H18" s="65"/>
      <c r="I18" s="65"/>
      <c r="J18" s="65"/>
      <c r="K18" s="65"/>
      <c r="L18" s="65"/>
      <c r="M18" s="65"/>
      <c r="N18" s="6"/>
    </row>
    <row r="19" spans="2:14" ht="58.15" customHeight="1" x14ac:dyDescent="0.25">
      <c r="B19" s="7" t="s">
        <v>13</v>
      </c>
      <c r="C19" s="7" t="s">
        <v>126</v>
      </c>
      <c r="D19" s="6"/>
      <c r="E19" s="6"/>
      <c r="F19" s="6"/>
      <c r="G19" s="6"/>
      <c r="H19" s="135">
        <f>SUM(I19:J19)</f>
        <v>1395708.3699999999</v>
      </c>
      <c r="I19" s="135">
        <v>1277800.4099999999</v>
      </c>
      <c r="J19" s="135">
        <v>117907.96</v>
      </c>
      <c r="K19" s="135">
        <f>SUM(L19:M19)</f>
        <v>1280287.6300000001</v>
      </c>
      <c r="L19" s="135">
        <v>1148582.82</v>
      </c>
      <c r="M19" s="135">
        <v>131704.81</v>
      </c>
      <c r="N19" s="9" t="s">
        <v>554</v>
      </c>
    </row>
    <row r="20" spans="2:14" ht="60" x14ac:dyDescent="0.25">
      <c r="B20" s="6"/>
      <c r="C20" s="6"/>
      <c r="D20" s="39" t="s">
        <v>390</v>
      </c>
      <c r="E20" s="31" t="s">
        <v>391</v>
      </c>
      <c r="F20" s="38">
        <v>114</v>
      </c>
      <c r="G20" s="38">
        <v>114</v>
      </c>
      <c r="H20" s="70"/>
      <c r="I20" s="70"/>
      <c r="J20" s="70"/>
      <c r="K20" s="70"/>
      <c r="L20" s="70"/>
      <c r="M20" s="70"/>
      <c r="N20" s="71"/>
    </row>
    <row r="21" spans="2:14" ht="60" x14ac:dyDescent="0.25">
      <c r="B21" s="6"/>
      <c r="C21" s="6"/>
      <c r="D21" s="39" t="s">
        <v>392</v>
      </c>
      <c r="E21" s="31" t="s">
        <v>395</v>
      </c>
      <c r="F21" s="38">
        <v>8</v>
      </c>
      <c r="G21" s="38">
        <v>8</v>
      </c>
      <c r="H21" s="70"/>
      <c r="I21" s="70"/>
      <c r="J21" s="70"/>
      <c r="K21" s="70"/>
      <c r="L21" s="70"/>
      <c r="M21" s="70"/>
      <c r="N21" s="71"/>
    </row>
    <row r="22" spans="2:14" ht="48" x14ac:dyDescent="0.25">
      <c r="B22" s="6"/>
      <c r="C22" s="6"/>
      <c r="D22" s="39" t="s">
        <v>393</v>
      </c>
      <c r="E22" s="31" t="s">
        <v>396</v>
      </c>
      <c r="F22" s="38">
        <v>498</v>
      </c>
      <c r="G22" s="38">
        <v>498</v>
      </c>
      <c r="H22" s="70"/>
      <c r="I22" s="70"/>
      <c r="J22" s="70"/>
      <c r="K22" s="70"/>
      <c r="L22" s="70"/>
      <c r="M22" s="70"/>
      <c r="N22" s="71"/>
    </row>
    <row r="23" spans="2:14" ht="60" x14ac:dyDescent="0.25">
      <c r="B23" s="6"/>
      <c r="C23" s="6"/>
      <c r="D23" s="39" t="s">
        <v>394</v>
      </c>
      <c r="E23" s="31" t="s">
        <v>397</v>
      </c>
      <c r="F23" s="38">
        <v>75</v>
      </c>
      <c r="G23" s="38">
        <v>75</v>
      </c>
      <c r="H23" s="70"/>
      <c r="I23" s="70"/>
      <c r="J23" s="70"/>
      <c r="K23" s="70"/>
      <c r="L23" s="70"/>
      <c r="M23" s="70"/>
      <c r="N23" s="71"/>
    </row>
    <row r="24" spans="2:14" ht="36" x14ac:dyDescent="0.25">
      <c r="B24" s="7" t="s">
        <v>17</v>
      </c>
      <c r="C24" s="7" t="s">
        <v>127</v>
      </c>
      <c r="D24" s="6"/>
      <c r="E24" s="6"/>
      <c r="F24" s="6"/>
      <c r="G24" s="6"/>
      <c r="H24" s="135">
        <f>SUM(I24:J24)</f>
        <v>1571001.26</v>
      </c>
      <c r="I24" s="135">
        <v>1376593.08</v>
      </c>
      <c r="J24" s="135">
        <v>194408.18</v>
      </c>
      <c r="K24" s="136">
        <f>SUM(L24:M24)</f>
        <v>1465283.48</v>
      </c>
      <c r="L24" s="136">
        <v>1278805.8700000001</v>
      </c>
      <c r="M24" s="136">
        <v>186477.61</v>
      </c>
      <c r="N24" s="67" t="s">
        <v>555</v>
      </c>
    </row>
    <row r="25" spans="2:14" ht="48" x14ac:dyDescent="0.25">
      <c r="B25" s="6"/>
      <c r="C25" s="6"/>
      <c r="D25" s="39" t="s">
        <v>398</v>
      </c>
      <c r="E25" s="31" t="s">
        <v>399</v>
      </c>
      <c r="F25" s="90">
        <v>6</v>
      </c>
      <c r="G25" s="90">
        <v>6</v>
      </c>
      <c r="H25" s="70"/>
      <c r="I25" s="70"/>
      <c r="J25" s="70"/>
      <c r="K25" s="70"/>
      <c r="L25" s="70"/>
      <c r="M25" s="70"/>
      <c r="N25" s="71"/>
    </row>
    <row r="26" spans="2:14" ht="48" x14ac:dyDescent="0.25">
      <c r="B26" s="6"/>
      <c r="C26" s="6"/>
      <c r="D26" s="39" t="s">
        <v>393</v>
      </c>
      <c r="E26" s="31" t="s">
        <v>396</v>
      </c>
      <c r="F26" s="90">
        <v>1214</v>
      </c>
      <c r="G26" s="90">
        <v>2676</v>
      </c>
      <c r="H26" s="70"/>
      <c r="I26" s="70"/>
      <c r="J26" s="70"/>
      <c r="K26" s="70"/>
      <c r="L26" s="70"/>
      <c r="M26" s="70"/>
      <c r="N26" s="71"/>
    </row>
    <row r="27" spans="2:14" ht="48" x14ac:dyDescent="0.25">
      <c r="B27" s="6"/>
      <c r="C27" s="6"/>
      <c r="D27" s="120" t="s">
        <v>390</v>
      </c>
      <c r="E27" s="67" t="s">
        <v>528</v>
      </c>
      <c r="F27" s="120">
        <v>45</v>
      </c>
      <c r="G27" s="90">
        <v>45</v>
      </c>
      <c r="H27" s="70"/>
      <c r="I27" s="70"/>
      <c r="J27" s="70"/>
      <c r="K27" s="70"/>
      <c r="L27" s="70"/>
      <c r="M27" s="70"/>
      <c r="N27" s="71"/>
    </row>
    <row r="28" spans="2:14" ht="36" x14ac:dyDescent="0.25">
      <c r="B28" s="7" t="s">
        <v>128</v>
      </c>
      <c r="C28" s="7" t="s">
        <v>129</v>
      </c>
      <c r="D28" s="72"/>
      <c r="E28" s="71"/>
      <c r="F28" s="73"/>
      <c r="G28" s="73"/>
      <c r="H28" s="135">
        <f>I28+J28</f>
        <v>1969685.81</v>
      </c>
      <c r="I28" s="135">
        <v>1647782.27</v>
      </c>
      <c r="J28" s="135">
        <v>321903.53999999998</v>
      </c>
      <c r="K28" s="137">
        <f>L28+M28</f>
        <v>1952088.3299999998</v>
      </c>
      <c r="L28" s="137">
        <v>1632824.41</v>
      </c>
      <c r="M28" s="137">
        <v>319263.92</v>
      </c>
      <c r="N28" s="67" t="s">
        <v>555</v>
      </c>
    </row>
    <row r="29" spans="2:14" ht="36" x14ac:dyDescent="0.25">
      <c r="B29" s="40"/>
      <c r="C29" s="40"/>
      <c r="D29" s="39" t="s">
        <v>400</v>
      </c>
      <c r="E29" s="31" t="s">
        <v>401</v>
      </c>
      <c r="F29" s="38">
        <v>6</v>
      </c>
      <c r="G29" s="38">
        <v>6</v>
      </c>
      <c r="H29" s="74"/>
      <c r="I29" s="74"/>
      <c r="J29" s="74"/>
      <c r="K29" s="75"/>
      <c r="L29" s="75"/>
      <c r="M29" s="75"/>
      <c r="N29" s="76"/>
    </row>
    <row r="30" spans="2:14" ht="48" x14ac:dyDescent="0.25">
      <c r="B30" s="40"/>
      <c r="C30" s="40"/>
      <c r="D30" s="39" t="s">
        <v>393</v>
      </c>
      <c r="E30" s="31" t="s">
        <v>396</v>
      </c>
      <c r="F30" s="38">
        <v>1280</v>
      </c>
      <c r="G30" s="38">
        <v>2535</v>
      </c>
      <c r="H30" s="74"/>
      <c r="I30" s="74"/>
      <c r="J30" s="74"/>
      <c r="K30" s="75"/>
      <c r="L30" s="75"/>
      <c r="M30" s="75"/>
      <c r="N30" s="76"/>
    </row>
    <row r="31" spans="2:14" ht="36" x14ac:dyDescent="0.25">
      <c r="B31" s="7" t="s">
        <v>130</v>
      </c>
      <c r="C31" s="7" t="s">
        <v>131</v>
      </c>
      <c r="D31" s="41"/>
      <c r="E31" s="6"/>
      <c r="F31" s="41"/>
      <c r="G31" s="42"/>
      <c r="H31" s="66"/>
      <c r="I31" s="66"/>
      <c r="J31" s="66"/>
      <c r="K31" s="75"/>
      <c r="L31" s="75"/>
      <c r="M31" s="75"/>
      <c r="N31" s="76"/>
    </row>
    <row r="32" spans="2:14" ht="48" x14ac:dyDescent="0.25">
      <c r="B32" s="40"/>
      <c r="C32" s="40"/>
      <c r="D32" s="27" t="s">
        <v>199</v>
      </c>
      <c r="E32" s="9" t="s">
        <v>209</v>
      </c>
      <c r="F32" s="38">
        <v>400</v>
      </c>
      <c r="G32" s="138">
        <v>11051</v>
      </c>
      <c r="H32" s="66"/>
      <c r="I32" s="66"/>
      <c r="J32" s="66"/>
      <c r="K32" s="75"/>
      <c r="L32" s="75"/>
      <c r="M32" s="75"/>
      <c r="N32" s="76"/>
    </row>
    <row r="33" spans="2:14" ht="24" x14ac:dyDescent="0.25">
      <c r="B33" s="7" t="s">
        <v>132</v>
      </c>
      <c r="C33" s="7" t="s">
        <v>133</v>
      </c>
      <c r="D33" s="42"/>
      <c r="E33" s="42"/>
      <c r="F33" s="42"/>
      <c r="G33" s="42"/>
      <c r="H33" s="66"/>
      <c r="I33" s="66"/>
      <c r="J33" s="66"/>
      <c r="K33" s="75"/>
      <c r="L33" s="75"/>
      <c r="M33" s="75"/>
      <c r="N33" s="76"/>
    </row>
    <row r="34" spans="2:14" ht="122.25" customHeight="1" x14ac:dyDescent="0.25">
      <c r="B34" s="40"/>
      <c r="C34" s="40"/>
      <c r="D34" s="27" t="s">
        <v>531</v>
      </c>
      <c r="E34" s="9" t="s">
        <v>217</v>
      </c>
      <c r="F34" s="38">
        <v>4</v>
      </c>
      <c r="G34" s="38">
        <v>2</v>
      </c>
      <c r="H34" s="66"/>
      <c r="I34" s="66"/>
      <c r="J34" s="66"/>
      <c r="K34" s="75"/>
      <c r="L34" s="75"/>
      <c r="M34" s="75"/>
      <c r="N34" s="162" t="s">
        <v>604</v>
      </c>
    </row>
    <row r="35" spans="2:14" ht="41.25" customHeight="1" x14ac:dyDescent="0.25">
      <c r="B35" s="40"/>
      <c r="C35" s="40"/>
      <c r="D35" s="27" t="s">
        <v>532</v>
      </c>
      <c r="E35" s="9" t="s">
        <v>218</v>
      </c>
      <c r="F35" s="38">
        <v>4</v>
      </c>
      <c r="G35" s="38">
        <v>3</v>
      </c>
      <c r="H35" s="66"/>
      <c r="I35" s="66"/>
      <c r="J35" s="66"/>
      <c r="K35" s="75"/>
      <c r="L35" s="75"/>
      <c r="M35" s="75"/>
      <c r="N35" s="163"/>
    </row>
    <row r="36" spans="2:14" ht="36" x14ac:dyDescent="0.25">
      <c r="B36" s="40"/>
      <c r="C36" s="40"/>
      <c r="D36" s="77" t="s">
        <v>533</v>
      </c>
      <c r="E36" s="31" t="s">
        <v>386</v>
      </c>
      <c r="F36" s="39">
        <v>5</v>
      </c>
      <c r="G36" s="39">
        <v>3</v>
      </c>
      <c r="H36" s="66"/>
      <c r="I36" s="66"/>
      <c r="J36" s="66"/>
      <c r="K36" s="75"/>
      <c r="L36" s="75"/>
      <c r="M36" s="75"/>
      <c r="N36" s="164"/>
    </row>
    <row r="37" spans="2:14" ht="24" x14ac:dyDescent="0.25">
      <c r="B37" s="7" t="s">
        <v>134</v>
      </c>
      <c r="C37" s="7" t="s">
        <v>135</v>
      </c>
      <c r="D37" s="78"/>
      <c r="E37" s="78"/>
      <c r="F37" s="78"/>
      <c r="G37" s="78"/>
      <c r="H37" s="139">
        <f>I37+J37</f>
        <v>687322.34</v>
      </c>
      <c r="I37" s="139">
        <v>584223.98</v>
      </c>
      <c r="J37" s="139">
        <v>103098.36</v>
      </c>
      <c r="K37" s="137">
        <f>L37+M37</f>
        <v>687322.34</v>
      </c>
      <c r="L37" s="137">
        <v>584223.98</v>
      </c>
      <c r="M37" s="137">
        <v>103098.36</v>
      </c>
      <c r="N37" s="67" t="s">
        <v>556</v>
      </c>
    </row>
    <row r="38" spans="2:14" ht="72" x14ac:dyDescent="0.25">
      <c r="B38" s="40"/>
      <c r="C38" s="40"/>
      <c r="D38" s="39" t="s">
        <v>402</v>
      </c>
      <c r="E38" s="31" t="s">
        <v>403</v>
      </c>
      <c r="F38" s="140">
        <v>3727</v>
      </c>
      <c r="G38" s="140">
        <v>1864</v>
      </c>
      <c r="H38" s="79"/>
      <c r="I38" s="79"/>
      <c r="J38" s="79"/>
      <c r="K38" s="79"/>
      <c r="L38" s="79"/>
      <c r="M38" s="79"/>
      <c r="N38" s="147" t="s">
        <v>594</v>
      </c>
    </row>
    <row r="39" spans="2:14" ht="48" x14ac:dyDescent="0.25">
      <c r="B39" s="40"/>
      <c r="C39" s="40"/>
      <c r="D39" s="38" t="s">
        <v>404</v>
      </c>
      <c r="E39" s="31" t="s">
        <v>405</v>
      </c>
      <c r="F39" s="140">
        <v>1</v>
      </c>
      <c r="G39" s="140">
        <v>1</v>
      </c>
      <c r="H39" s="75"/>
      <c r="I39" s="75"/>
      <c r="J39" s="75"/>
      <c r="K39" s="75"/>
      <c r="L39" s="75"/>
      <c r="M39" s="129"/>
      <c r="N39" s="130"/>
    </row>
    <row r="40" spans="2:14" ht="24" x14ac:dyDescent="0.25">
      <c r="B40" s="7" t="s">
        <v>136</v>
      </c>
      <c r="C40" s="7" t="s">
        <v>137</v>
      </c>
      <c r="D40" s="78"/>
      <c r="E40" s="78"/>
      <c r="F40" s="78"/>
      <c r="G40" s="78"/>
      <c r="H40" s="139">
        <f>I40+J40</f>
        <v>1475373.79</v>
      </c>
      <c r="I40" s="139">
        <v>1009556.14</v>
      </c>
      <c r="J40" s="139">
        <v>465817.65</v>
      </c>
      <c r="K40" s="137">
        <f>L40+M40</f>
        <v>1475373.79</v>
      </c>
      <c r="L40" s="137">
        <v>1009556.14</v>
      </c>
      <c r="M40" s="137">
        <v>465817.65</v>
      </c>
      <c r="N40" s="128"/>
    </row>
    <row r="41" spans="2:14" ht="36" x14ac:dyDescent="0.25">
      <c r="B41" s="40"/>
      <c r="C41" s="40"/>
      <c r="D41" s="39" t="s">
        <v>406</v>
      </c>
      <c r="E41" s="31" t="s">
        <v>407</v>
      </c>
      <c r="F41" s="39">
        <v>2</v>
      </c>
      <c r="G41" s="39">
        <v>2</v>
      </c>
      <c r="H41" s="79"/>
      <c r="I41" s="75"/>
      <c r="J41" s="75"/>
      <c r="K41" s="75"/>
      <c r="L41" s="75"/>
      <c r="M41" s="75"/>
      <c r="N41" s="76"/>
    </row>
    <row r="42" spans="2:14" ht="36" x14ac:dyDescent="0.25">
      <c r="B42" s="7" t="s">
        <v>138</v>
      </c>
      <c r="C42" s="7" t="s">
        <v>139</v>
      </c>
      <c r="D42" s="78"/>
      <c r="E42" s="6"/>
      <c r="F42" s="41"/>
      <c r="G42" s="78"/>
      <c r="H42" s="75"/>
      <c r="I42" s="75"/>
      <c r="J42" s="75"/>
      <c r="K42" s="75"/>
      <c r="L42" s="75"/>
      <c r="M42" s="75"/>
      <c r="N42" s="76"/>
    </row>
    <row r="43" spans="2:14" ht="84" x14ac:dyDescent="0.25">
      <c r="B43" s="40"/>
      <c r="C43" s="40"/>
      <c r="D43" s="77" t="s">
        <v>200</v>
      </c>
      <c r="E43" s="9" t="s">
        <v>210</v>
      </c>
      <c r="F43" s="38">
        <v>500</v>
      </c>
      <c r="G43" s="140">
        <v>4274</v>
      </c>
      <c r="H43" s="75"/>
      <c r="I43" s="75"/>
      <c r="J43" s="75"/>
      <c r="K43" s="75"/>
      <c r="L43" s="75"/>
      <c r="M43" s="75"/>
      <c r="N43" s="76"/>
    </row>
    <row r="44" spans="2:14" ht="60" x14ac:dyDescent="0.25">
      <c r="B44" s="40"/>
      <c r="C44" s="40"/>
      <c r="D44" s="77" t="s">
        <v>201</v>
      </c>
      <c r="E44" s="9" t="s">
        <v>211</v>
      </c>
      <c r="F44" s="38">
        <v>1000</v>
      </c>
      <c r="G44" s="140">
        <f>G49+G50+G61+G59+G64</f>
        <v>105806</v>
      </c>
      <c r="H44" s="75"/>
      <c r="I44" s="75"/>
      <c r="J44" s="75"/>
      <c r="K44" s="75"/>
      <c r="L44" s="75"/>
      <c r="M44" s="75"/>
      <c r="N44" s="76"/>
    </row>
    <row r="45" spans="2:14" ht="24" x14ac:dyDescent="0.25">
      <c r="B45" s="7" t="s">
        <v>140</v>
      </c>
      <c r="C45" s="7" t="s">
        <v>142</v>
      </c>
      <c r="D45" s="78"/>
      <c r="E45" s="78"/>
      <c r="F45" s="78"/>
      <c r="G45" s="78"/>
      <c r="H45" s="75"/>
      <c r="I45" s="75"/>
      <c r="J45" s="75"/>
      <c r="K45" s="75"/>
      <c r="L45" s="75"/>
      <c r="M45" s="75"/>
      <c r="N45" s="76"/>
    </row>
    <row r="46" spans="2:14" ht="48" x14ac:dyDescent="0.25">
      <c r="B46" s="40"/>
      <c r="C46" s="40"/>
      <c r="D46" s="77" t="s">
        <v>534</v>
      </c>
      <c r="E46" s="31" t="s">
        <v>382</v>
      </c>
      <c r="F46" s="39">
        <v>5</v>
      </c>
      <c r="G46" s="39">
        <v>4</v>
      </c>
      <c r="H46" s="75"/>
      <c r="I46" s="75"/>
      <c r="J46" s="75"/>
      <c r="K46" s="75"/>
      <c r="L46" s="75"/>
      <c r="M46" s="75"/>
      <c r="N46" s="31" t="s">
        <v>601</v>
      </c>
    </row>
    <row r="47" spans="2:14" ht="24" x14ac:dyDescent="0.25">
      <c r="B47" s="7" t="s">
        <v>141</v>
      </c>
      <c r="C47" s="7" t="s">
        <v>143</v>
      </c>
      <c r="D47" s="78"/>
      <c r="E47" s="78"/>
      <c r="F47" s="78"/>
      <c r="G47" s="78"/>
      <c r="H47" s="139">
        <f>I47+J47</f>
        <v>1211738.1800000002</v>
      </c>
      <c r="I47" s="139">
        <v>1058554.05</v>
      </c>
      <c r="J47" s="139">
        <v>153184.13</v>
      </c>
      <c r="K47" s="139">
        <f>L47+M47</f>
        <v>1183049.42</v>
      </c>
      <c r="L47" s="139">
        <v>1119385.78</v>
      </c>
      <c r="M47" s="139">
        <v>63663.64</v>
      </c>
      <c r="N47" s="67" t="s">
        <v>577</v>
      </c>
    </row>
    <row r="48" spans="2:14" ht="48" x14ac:dyDescent="0.25">
      <c r="B48" s="40"/>
      <c r="C48" s="40"/>
      <c r="D48" s="39" t="s">
        <v>408</v>
      </c>
      <c r="E48" s="31" t="s">
        <v>409</v>
      </c>
      <c r="F48" s="39">
        <v>4</v>
      </c>
      <c r="G48" s="39">
        <v>4</v>
      </c>
      <c r="H48" s="79"/>
      <c r="I48" s="79"/>
      <c r="J48" s="79"/>
      <c r="K48" s="79"/>
      <c r="L48" s="79"/>
      <c r="M48" s="79"/>
      <c r="N48" s="76"/>
    </row>
    <row r="49" spans="2:14" ht="60" x14ac:dyDescent="0.25">
      <c r="B49" s="40"/>
      <c r="C49" s="40"/>
      <c r="D49" s="38" t="s">
        <v>410</v>
      </c>
      <c r="E49" s="31" t="s">
        <v>411</v>
      </c>
      <c r="F49" s="39">
        <v>127</v>
      </c>
      <c r="G49" s="39">
        <v>111</v>
      </c>
      <c r="H49" s="79"/>
      <c r="I49" s="79"/>
      <c r="J49" s="79"/>
      <c r="K49" s="79"/>
      <c r="L49" s="79"/>
      <c r="M49" s="79"/>
      <c r="N49" s="76"/>
    </row>
    <row r="50" spans="2:14" ht="48" x14ac:dyDescent="0.25">
      <c r="B50" s="40"/>
      <c r="C50" s="40"/>
      <c r="D50" s="38" t="s">
        <v>412</v>
      </c>
      <c r="E50" s="31" t="s">
        <v>413</v>
      </c>
      <c r="F50" s="39">
        <v>95</v>
      </c>
      <c r="G50" s="39">
        <v>95</v>
      </c>
      <c r="H50" s="79"/>
      <c r="I50" s="79"/>
      <c r="J50" s="79"/>
      <c r="K50" s="79"/>
      <c r="L50" s="79"/>
      <c r="M50" s="79"/>
      <c r="N50" s="76"/>
    </row>
    <row r="51" spans="2:14" ht="36" x14ac:dyDescent="0.25">
      <c r="B51" s="7" t="s">
        <v>219</v>
      </c>
      <c r="C51" s="7" t="s">
        <v>221</v>
      </c>
      <c r="D51" s="80"/>
      <c r="E51" s="71"/>
      <c r="F51" s="78"/>
      <c r="G51" s="78"/>
      <c r="H51" s="75"/>
      <c r="I51" s="75"/>
      <c r="J51" s="75"/>
      <c r="K51" s="75"/>
      <c r="L51" s="75"/>
      <c r="M51" s="75"/>
      <c r="N51" s="76"/>
    </row>
    <row r="52" spans="2:14" ht="36" x14ac:dyDescent="0.25">
      <c r="B52" s="40"/>
      <c r="C52" s="40"/>
      <c r="D52" s="77" t="s">
        <v>535</v>
      </c>
      <c r="E52" s="31" t="s">
        <v>383</v>
      </c>
      <c r="F52" s="39">
        <v>5</v>
      </c>
      <c r="G52" s="39">
        <v>5</v>
      </c>
      <c r="H52" s="75"/>
      <c r="I52" s="75"/>
      <c r="J52" s="75"/>
      <c r="K52" s="75"/>
      <c r="L52" s="75"/>
      <c r="M52" s="75"/>
      <c r="N52" s="76"/>
    </row>
    <row r="53" spans="2:14" ht="36" x14ac:dyDescent="0.25">
      <c r="B53" s="40"/>
      <c r="C53" s="40"/>
      <c r="D53" s="77" t="s">
        <v>536</v>
      </c>
      <c r="E53" s="31" t="s">
        <v>384</v>
      </c>
      <c r="F53" s="39">
        <v>5</v>
      </c>
      <c r="G53" s="39">
        <v>27</v>
      </c>
      <c r="H53" s="75"/>
      <c r="I53" s="75"/>
      <c r="J53" s="75"/>
      <c r="K53" s="75"/>
      <c r="L53" s="75"/>
      <c r="M53" s="75"/>
      <c r="N53" s="76"/>
    </row>
    <row r="54" spans="2:14" ht="36" x14ac:dyDescent="0.25">
      <c r="B54" s="40"/>
      <c r="C54" s="40"/>
      <c r="D54" s="77" t="s">
        <v>537</v>
      </c>
      <c r="E54" s="31" t="s">
        <v>387</v>
      </c>
      <c r="F54" s="39">
        <v>2</v>
      </c>
      <c r="G54" s="39">
        <v>3</v>
      </c>
      <c r="H54" s="75"/>
      <c r="I54" s="75"/>
      <c r="J54" s="75"/>
      <c r="K54" s="75"/>
      <c r="L54" s="75"/>
      <c r="M54" s="75"/>
      <c r="N54" s="76"/>
    </row>
    <row r="55" spans="2:14" ht="24" x14ac:dyDescent="0.25">
      <c r="B55" s="7" t="s">
        <v>220</v>
      </c>
      <c r="C55" s="7" t="s">
        <v>222</v>
      </c>
      <c r="D55" s="80"/>
      <c r="E55" s="71"/>
      <c r="F55" s="78"/>
      <c r="G55" s="78"/>
      <c r="H55" s="139">
        <f>I55+J55</f>
        <v>3127231.06</v>
      </c>
      <c r="I55" s="139">
        <v>2658146.39</v>
      </c>
      <c r="J55" s="139">
        <v>469084.67</v>
      </c>
      <c r="K55" s="137">
        <f>L55+M55</f>
        <v>3063061.29</v>
      </c>
      <c r="L55" s="137">
        <v>2603598.56</v>
      </c>
      <c r="M55" s="137">
        <v>459462.73</v>
      </c>
      <c r="N55" s="67" t="s">
        <v>600</v>
      </c>
    </row>
    <row r="56" spans="2:14" ht="36" x14ac:dyDescent="0.25">
      <c r="B56" s="40"/>
      <c r="C56" s="40"/>
      <c r="D56" s="39" t="s">
        <v>414</v>
      </c>
      <c r="E56" s="31" t="s">
        <v>415</v>
      </c>
      <c r="F56" s="39">
        <v>164</v>
      </c>
      <c r="G56" s="39">
        <v>163</v>
      </c>
      <c r="H56" s="79"/>
      <c r="I56" s="79"/>
      <c r="J56" s="79"/>
      <c r="K56" s="79"/>
      <c r="L56" s="79"/>
      <c r="M56" s="79"/>
      <c r="N56" s="76"/>
    </row>
    <row r="57" spans="2:14" ht="36" x14ac:dyDescent="0.25">
      <c r="B57" s="7" t="s">
        <v>144</v>
      </c>
      <c r="C57" s="7" t="s">
        <v>145</v>
      </c>
      <c r="D57" s="78"/>
      <c r="E57" s="78"/>
      <c r="F57" s="78"/>
      <c r="G57" s="81"/>
      <c r="H57" s="139">
        <f>I57+J57</f>
        <v>1666047.6800000002</v>
      </c>
      <c r="I57" s="139">
        <v>1498347.12</v>
      </c>
      <c r="J57" s="139">
        <v>167700.56</v>
      </c>
      <c r="K57" s="139">
        <f>L57+M57</f>
        <v>1651336.55</v>
      </c>
      <c r="L57" s="139">
        <v>1484739.32</v>
      </c>
      <c r="M57" s="139">
        <v>166597.23000000001</v>
      </c>
      <c r="N57" s="67" t="s">
        <v>578</v>
      </c>
    </row>
    <row r="58" spans="2:14" ht="60" x14ac:dyDescent="0.25">
      <c r="B58" s="40"/>
      <c r="C58" s="40"/>
      <c r="D58" s="38" t="s">
        <v>416</v>
      </c>
      <c r="E58" s="31" t="s">
        <v>548</v>
      </c>
      <c r="F58" s="39">
        <v>40</v>
      </c>
      <c r="G58" s="39">
        <v>36</v>
      </c>
      <c r="H58" s="79"/>
      <c r="I58" s="79"/>
      <c r="J58" s="79"/>
      <c r="K58" s="79"/>
      <c r="L58" s="79"/>
      <c r="M58" s="79"/>
      <c r="N58" s="31" t="s">
        <v>602</v>
      </c>
    </row>
    <row r="59" spans="2:14" ht="60" x14ac:dyDescent="0.25">
      <c r="B59" s="40"/>
      <c r="C59" s="40"/>
      <c r="D59" s="39" t="s">
        <v>417</v>
      </c>
      <c r="E59" s="31" t="s">
        <v>418</v>
      </c>
      <c r="F59" s="140">
        <v>84920</v>
      </c>
      <c r="G59" s="140">
        <v>97875</v>
      </c>
      <c r="H59" s="75"/>
      <c r="I59" s="75"/>
      <c r="J59" s="75"/>
      <c r="K59" s="75"/>
      <c r="L59" s="75"/>
      <c r="M59" s="75"/>
      <c r="N59" s="76"/>
    </row>
    <row r="60" spans="2:14" ht="36" x14ac:dyDescent="0.25">
      <c r="B60" s="7" t="s">
        <v>146</v>
      </c>
      <c r="C60" s="7" t="s">
        <v>147</v>
      </c>
      <c r="D60" s="78"/>
      <c r="E60" s="78"/>
      <c r="F60" s="78"/>
      <c r="G60" s="78"/>
      <c r="H60" s="139">
        <f>I60+J60</f>
        <v>664322.56000000006</v>
      </c>
      <c r="I60" s="139">
        <v>614497.06000000006</v>
      </c>
      <c r="J60" s="139">
        <v>49825.5</v>
      </c>
      <c r="K60" s="139">
        <f>L60+M60</f>
        <v>661732.02999999991</v>
      </c>
      <c r="L60" s="139">
        <v>612100.81999999995</v>
      </c>
      <c r="M60" s="139">
        <v>49631.21</v>
      </c>
      <c r="N60" s="67" t="s">
        <v>554</v>
      </c>
    </row>
    <row r="61" spans="2:14" ht="72" x14ac:dyDescent="0.25">
      <c r="B61" s="82"/>
      <c r="C61" s="82"/>
      <c r="D61" s="39" t="s">
        <v>419</v>
      </c>
      <c r="E61" s="31" t="s">
        <v>420</v>
      </c>
      <c r="F61" s="140">
        <v>5757</v>
      </c>
      <c r="G61" s="140">
        <v>7644</v>
      </c>
      <c r="H61" s="79"/>
      <c r="I61" s="79"/>
      <c r="J61" s="79"/>
      <c r="K61" s="79"/>
      <c r="L61" s="79"/>
      <c r="M61" s="79"/>
      <c r="N61" s="76"/>
    </row>
    <row r="62" spans="2:14" ht="36" x14ac:dyDescent="0.25">
      <c r="B62" s="82"/>
      <c r="C62" s="82"/>
      <c r="D62" s="39" t="s">
        <v>421</v>
      </c>
      <c r="E62" s="31" t="s">
        <v>422</v>
      </c>
      <c r="F62" s="39">
        <v>1</v>
      </c>
      <c r="G62" s="141">
        <v>1</v>
      </c>
      <c r="H62" s="75"/>
      <c r="I62" s="75"/>
      <c r="J62" s="75"/>
      <c r="K62" s="75"/>
      <c r="L62" s="75"/>
      <c r="M62" s="75"/>
      <c r="N62" s="76"/>
    </row>
    <row r="63" spans="2:14" ht="48" x14ac:dyDescent="0.25">
      <c r="B63" s="7" t="s">
        <v>148</v>
      </c>
      <c r="C63" s="7" t="s">
        <v>149</v>
      </c>
      <c r="D63" s="78"/>
      <c r="E63" s="78"/>
      <c r="F63" s="78"/>
      <c r="G63" s="78"/>
      <c r="H63" s="139">
        <f>I63+J63</f>
        <v>74434.09</v>
      </c>
      <c r="I63" s="139">
        <v>68833.41</v>
      </c>
      <c r="J63" s="139">
        <v>5600.68</v>
      </c>
      <c r="K63" s="139">
        <f>L63+M63</f>
        <v>15956.39</v>
      </c>
      <c r="L63" s="139">
        <v>14754.89</v>
      </c>
      <c r="M63" s="139">
        <v>1201.5</v>
      </c>
      <c r="N63" s="67" t="s">
        <v>555</v>
      </c>
    </row>
    <row r="64" spans="2:14" ht="120" customHeight="1" x14ac:dyDescent="0.25">
      <c r="B64" s="40"/>
      <c r="C64" s="83"/>
      <c r="D64" s="39" t="s">
        <v>423</v>
      </c>
      <c r="E64" s="31" t="s">
        <v>424</v>
      </c>
      <c r="F64" s="39">
        <v>180</v>
      </c>
      <c r="G64" s="39">
        <v>81</v>
      </c>
      <c r="H64" s="75"/>
      <c r="I64" s="75"/>
      <c r="J64" s="75"/>
      <c r="K64" s="75"/>
      <c r="L64" s="75"/>
      <c r="M64" s="75"/>
      <c r="N64" s="31" t="s">
        <v>605</v>
      </c>
    </row>
    <row r="65" spans="2:14" x14ac:dyDescent="0.25">
      <c r="B65" s="7" t="s">
        <v>150</v>
      </c>
      <c r="C65" s="84" t="s">
        <v>154</v>
      </c>
      <c r="D65" s="78"/>
      <c r="E65" s="78"/>
      <c r="F65" s="78"/>
      <c r="G65" s="78"/>
      <c r="H65" s="75"/>
      <c r="I65" s="75"/>
      <c r="J65" s="75"/>
      <c r="K65" s="75"/>
      <c r="L65" s="75"/>
      <c r="M65" s="75"/>
      <c r="N65" s="76"/>
    </row>
    <row r="66" spans="2:14" ht="24" x14ac:dyDescent="0.25">
      <c r="B66" s="7" t="s">
        <v>151</v>
      </c>
      <c r="C66" s="84" t="s">
        <v>155</v>
      </c>
      <c r="D66" s="78"/>
      <c r="E66" s="6"/>
      <c r="F66" s="78"/>
      <c r="G66" s="78"/>
      <c r="H66" s="75"/>
      <c r="I66" s="75"/>
      <c r="J66" s="75"/>
      <c r="K66" s="75"/>
      <c r="L66" s="75"/>
      <c r="M66" s="75"/>
      <c r="N66" s="76"/>
    </row>
    <row r="67" spans="2:14" ht="96" x14ac:dyDescent="0.25">
      <c r="B67" s="40"/>
      <c r="C67" s="83"/>
      <c r="D67" s="77" t="s">
        <v>202</v>
      </c>
      <c r="E67" s="9" t="s">
        <v>212</v>
      </c>
      <c r="F67" s="38">
        <v>25000</v>
      </c>
      <c r="G67" s="39">
        <v>0</v>
      </c>
      <c r="H67" s="75"/>
      <c r="I67" s="75"/>
      <c r="J67" s="75"/>
      <c r="K67" s="75"/>
      <c r="L67" s="75"/>
      <c r="M67" s="75"/>
      <c r="N67" s="31" t="s">
        <v>598</v>
      </c>
    </row>
    <row r="68" spans="2:14" ht="60" x14ac:dyDescent="0.25">
      <c r="B68" s="40"/>
      <c r="C68" s="83"/>
      <c r="D68" s="77" t="s">
        <v>203</v>
      </c>
      <c r="E68" s="9" t="s">
        <v>213</v>
      </c>
      <c r="F68" s="38">
        <v>500</v>
      </c>
      <c r="G68" s="140">
        <v>27265</v>
      </c>
      <c r="H68" s="75"/>
      <c r="I68" s="75"/>
      <c r="J68" s="75"/>
      <c r="K68" s="75"/>
      <c r="L68" s="75"/>
      <c r="M68" s="75"/>
      <c r="N68" s="76"/>
    </row>
    <row r="69" spans="2:14" ht="36.75" customHeight="1" x14ac:dyDescent="0.25">
      <c r="B69" s="7" t="s">
        <v>152</v>
      </c>
      <c r="C69" s="84" t="s">
        <v>156</v>
      </c>
      <c r="D69" s="78"/>
      <c r="E69" s="78"/>
      <c r="F69" s="78"/>
      <c r="G69" s="78"/>
      <c r="H69" s="75"/>
      <c r="I69" s="75"/>
      <c r="J69" s="75"/>
      <c r="K69" s="75"/>
      <c r="L69" s="75"/>
      <c r="M69" s="75"/>
      <c r="N69" s="76"/>
    </row>
    <row r="70" spans="2:14" ht="50.25" customHeight="1" x14ac:dyDescent="0.25">
      <c r="B70" s="40"/>
      <c r="C70" s="83"/>
      <c r="D70" s="96" t="s">
        <v>538</v>
      </c>
      <c r="E70" s="9" t="s">
        <v>223</v>
      </c>
      <c r="F70" s="39">
        <v>15</v>
      </c>
      <c r="G70" s="39">
        <v>5.64</v>
      </c>
      <c r="H70" s="75"/>
      <c r="I70" s="75"/>
      <c r="J70" s="75"/>
      <c r="K70" s="75"/>
      <c r="L70" s="75"/>
      <c r="M70" s="75"/>
      <c r="N70" s="162" t="s">
        <v>606</v>
      </c>
    </row>
    <row r="71" spans="2:14" ht="36" x14ac:dyDescent="0.25">
      <c r="B71" s="40"/>
      <c r="C71" s="83"/>
      <c r="D71" s="96" t="s">
        <v>539</v>
      </c>
      <c r="E71" s="9" t="s">
        <v>224</v>
      </c>
      <c r="F71" s="39">
        <v>10</v>
      </c>
      <c r="G71" s="39">
        <v>5.64</v>
      </c>
      <c r="H71" s="75"/>
      <c r="I71" s="75"/>
      <c r="J71" s="75"/>
      <c r="K71" s="75"/>
      <c r="L71" s="75"/>
      <c r="M71" s="75"/>
      <c r="N71" s="164"/>
    </row>
    <row r="72" spans="2:14" ht="56.25" customHeight="1" x14ac:dyDescent="0.25">
      <c r="B72" s="40"/>
      <c r="C72" s="83"/>
      <c r="D72" s="96" t="s">
        <v>540</v>
      </c>
      <c r="E72" s="9" t="s">
        <v>225</v>
      </c>
      <c r="F72" s="39">
        <v>5</v>
      </c>
      <c r="G72" s="39">
        <v>3.85</v>
      </c>
      <c r="H72" s="75"/>
      <c r="I72" s="75"/>
      <c r="J72" s="75"/>
      <c r="K72" s="75"/>
      <c r="L72" s="75"/>
      <c r="M72" s="75"/>
      <c r="N72" s="31" t="s">
        <v>603</v>
      </c>
    </row>
    <row r="73" spans="2:14" ht="105.75" customHeight="1" x14ac:dyDescent="0.25">
      <c r="B73" s="40"/>
      <c r="C73" s="83"/>
      <c r="D73" s="96" t="s">
        <v>541</v>
      </c>
      <c r="E73" s="9" t="s">
        <v>226</v>
      </c>
      <c r="F73" s="39">
        <v>5</v>
      </c>
      <c r="G73" s="39">
        <v>2</v>
      </c>
      <c r="H73" s="75"/>
      <c r="I73" s="75"/>
      <c r="J73" s="75"/>
      <c r="K73" s="75"/>
      <c r="L73" s="75"/>
      <c r="M73" s="75"/>
      <c r="N73" s="31" t="s">
        <v>607</v>
      </c>
    </row>
    <row r="74" spans="2:14" ht="36" x14ac:dyDescent="0.25">
      <c r="B74" s="40"/>
      <c r="C74" s="83"/>
      <c r="D74" s="96" t="s">
        <v>542</v>
      </c>
      <c r="E74" s="31" t="s">
        <v>385</v>
      </c>
      <c r="F74" s="39">
        <v>5</v>
      </c>
      <c r="G74" s="39">
        <v>8</v>
      </c>
      <c r="H74" s="75"/>
      <c r="I74" s="75"/>
      <c r="J74" s="75"/>
      <c r="K74" s="75"/>
      <c r="L74" s="75"/>
      <c r="M74" s="75"/>
      <c r="N74" s="76"/>
    </row>
    <row r="75" spans="2:14" ht="24" x14ac:dyDescent="0.25">
      <c r="B75" s="7" t="s">
        <v>153</v>
      </c>
      <c r="C75" s="84" t="s">
        <v>157</v>
      </c>
      <c r="D75" s="78"/>
      <c r="E75" s="78"/>
      <c r="F75" s="78"/>
      <c r="G75" s="78"/>
      <c r="H75" s="139">
        <f>I75+J75</f>
        <v>709639.99</v>
      </c>
      <c r="I75" s="139">
        <v>574093</v>
      </c>
      <c r="J75" s="139">
        <v>135546.99</v>
      </c>
      <c r="K75" s="137">
        <f>L75+M75</f>
        <v>615617.35</v>
      </c>
      <c r="L75" s="137">
        <v>511560.76</v>
      </c>
      <c r="M75" s="137">
        <v>104056.59</v>
      </c>
      <c r="N75" s="67" t="s">
        <v>526</v>
      </c>
    </row>
    <row r="76" spans="2:14" ht="36" x14ac:dyDescent="0.25">
      <c r="B76" s="40"/>
      <c r="C76" s="83"/>
      <c r="D76" s="38" t="s">
        <v>425</v>
      </c>
      <c r="E76" s="31" t="s">
        <v>426</v>
      </c>
      <c r="F76" s="39">
        <v>2</v>
      </c>
      <c r="G76" s="39">
        <v>0</v>
      </c>
      <c r="H76" s="75"/>
      <c r="I76" s="75"/>
      <c r="J76" s="75"/>
      <c r="K76" s="75"/>
      <c r="L76" s="75"/>
      <c r="M76" s="75"/>
      <c r="N76" s="67" t="s">
        <v>609</v>
      </c>
    </row>
    <row r="77" spans="2:14" ht="24" customHeight="1" x14ac:dyDescent="0.25">
      <c r="B77" s="7" t="s">
        <v>158</v>
      </c>
      <c r="C77" s="84" t="s">
        <v>159</v>
      </c>
      <c r="D77" s="78"/>
      <c r="E77" s="78"/>
      <c r="F77" s="78"/>
      <c r="G77" s="78"/>
      <c r="H77" s="139">
        <f>I77+J77</f>
        <v>5410074.1399999997</v>
      </c>
      <c r="I77" s="139">
        <v>3642459.98</v>
      </c>
      <c r="J77" s="139">
        <v>1767614.16</v>
      </c>
      <c r="K77" s="139">
        <f>L77+M77</f>
        <v>5116237.24</v>
      </c>
      <c r="L77" s="139">
        <v>3427781.27</v>
      </c>
      <c r="M77" s="139">
        <v>1688455.97</v>
      </c>
      <c r="N77" s="142" t="s">
        <v>553</v>
      </c>
    </row>
    <row r="78" spans="2:14" ht="36" x14ac:dyDescent="0.25">
      <c r="B78" s="40"/>
      <c r="C78" s="83"/>
      <c r="D78" s="39" t="s">
        <v>427</v>
      </c>
      <c r="E78" s="31" t="s">
        <v>428</v>
      </c>
      <c r="F78" s="39">
        <v>6.32</v>
      </c>
      <c r="G78" s="39">
        <v>5.64</v>
      </c>
      <c r="H78" s="79"/>
      <c r="I78" s="79"/>
      <c r="J78" s="79"/>
      <c r="K78" s="79"/>
      <c r="L78" s="79"/>
      <c r="M78" s="79"/>
      <c r="N78" s="176" t="s">
        <v>608</v>
      </c>
    </row>
    <row r="79" spans="2:14" ht="36" x14ac:dyDescent="0.25">
      <c r="B79" s="40"/>
      <c r="C79" s="83"/>
      <c r="D79" s="39" t="s">
        <v>429</v>
      </c>
      <c r="E79" s="31" t="s">
        <v>430</v>
      </c>
      <c r="F79" s="39">
        <v>4</v>
      </c>
      <c r="G79" s="39">
        <v>2</v>
      </c>
      <c r="H79" s="75"/>
      <c r="I79" s="75"/>
      <c r="J79" s="75"/>
      <c r="K79" s="75"/>
      <c r="L79" s="75"/>
      <c r="M79" s="75"/>
      <c r="N79" s="176"/>
    </row>
    <row r="80" spans="2:14" ht="36" x14ac:dyDescent="0.25">
      <c r="B80" s="7" t="s">
        <v>160</v>
      </c>
      <c r="C80" s="84" t="s">
        <v>161</v>
      </c>
      <c r="D80" s="78"/>
      <c r="E80" s="78"/>
      <c r="F80" s="78"/>
      <c r="G80" s="78"/>
      <c r="H80" s="139">
        <f>I80+J80</f>
        <v>648179.26</v>
      </c>
      <c r="I80" s="139">
        <v>534633.74</v>
      </c>
      <c r="J80" s="139">
        <v>113545.52</v>
      </c>
      <c r="K80" s="137">
        <f>L80+M80</f>
        <v>628382.68999999994</v>
      </c>
      <c r="L80" s="137">
        <v>517806.66</v>
      </c>
      <c r="M80" s="137">
        <v>110576.03</v>
      </c>
      <c r="N80" s="67" t="s">
        <v>557</v>
      </c>
    </row>
    <row r="81" spans="2:14" ht="36" x14ac:dyDescent="0.25">
      <c r="B81" s="40"/>
      <c r="C81" s="83"/>
      <c r="D81" s="39" t="s">
        <v>431</v>
      </c>
      <c r="E81" s="31" t="s">
        <v>433</v>
      </c>
      <c r="F81" s="39">
        <v>2.3199999999999998</v>
      </c>
      <c r="G81" s="39">
        <v>2.3199999999999998</v>
      </c>
      <c r="H81" s="79"/>
      <c r="I81" s="79"/>
      <c r="J81" s="79"/>
      <c r="K81" s="79"/>
      <c r="L81" s="79"/>
      <c r="M81" s="79"/>
      <c r="N81" s="76"/>
    </row>
    <row r="82" spans="2:14" ht="36" x14ac:dyDescent="0.25">
      <c r="B82" s="40"/>
      <c r="C82" s="83"/>
      <c r="D82" s="39" t="s">
        <v>432</v>
      </c>
      <c r="E82" s="31" t="s">
        <v>434</v>
      </c>
      <c r="F82" s="39">
        <v>1.5</v>
      </c>
      <c r="G82" s="39">
        <v>1.53</v>
      </c>
      <c r="H82" s="79"/>
      <c r="I82" s="79"/>
      <c r="J82" s="79"/>
      <c r="K82" s="79"/>
      <c r="L82" s="79"/>
      <c r="M82" s="79"/>
      <c r="N82" s="76"/>
    </row>
    <row r="83" spans="2:14" ht="36" x14ac:dyDescent="0.25">
      <c r="B83" s="7" t="s">
        <v>162</v>
      </c>
      <c r="C83" s="84" t="s">
        <v>163</v>
      </c>
      <c r="D83" s="78"/>
      <c r="E83" s="78"/>
      <c r="F83" s="78"/>
      <c r="G83" s="78"/>
      <c r="H83" s="75"/>
      <c r="I83" s="75"/>
      <c r="J83" s="75"/>
      <c r="K83" s="75"/>
      <c r="L83" s="75"/>
      <c r="M83" s="75"/>
      <c r="N83" s="76"/>
    </row>
    <row r="84" spans="2:14" ht="96" x14ac:dyDescent="0.25">
      <c r="B84" s="40"/>
      <c r="C84" s="83"/>
      <c r="D84" s="39" t="s">
        <v>543</v>
      </c>
      <c r="E84" s="9" t="s">
        <v>227</v>
      </c>
      <c r="F84" s="39">
        <v>5</v>
      </c>
      <c r="G84" s="39">
        <v>0</v>
      </c>
      <c r="H84" s="75"/>
      <c r="I84" s="75"/>
      <c r="J84" s="75"/>
      <c r="K84" s="75"/>
      <c r="L84" s="75"/>
      <c r="M84" s="75"/>
      <c r="N84" s="31" t="s">
        <v>598</v>
      </c>
    </row>
    <row r="85" spans="2:14" ht="24" x14ac:dyDescent="0.25">
      <c r="B85" s="7" t="s">
        <v>164</v>
      </c>
      <c r="C85" s="7" t="s">
        <v>166</v>
      </c>
      <c r="D85" s="78"/>
      <c r="E85" s="78"/>
      <c r="F85" s="78"/>
      <c r="G85" s="78"/>
      <c r="H85" s="75"/>
      <c r="I85" s="75"/>
      <c r="J85" s="75"/>
      <c r="K85" s="75"/>
      <c r="L85" s="75"/>
      <c r="M85" s="75"/>
      <c r="N85" s="76"/>
    </row>
    <row r="86" spans="2:14" ht="48" x14ac:dyDescent="0.25">
      <c r="B86" s="40"/>
      <c r="C86" s="40"/>
      <c r="D86" s="39" t="s">
        <v>544</v>
      </c>
      <c r="E86" s="9" t="s">
        <v>228</v>
      </c>
      <c r="F86" s="39">
        <v>5</v>
      </c>
      <c r="G86" s="39">
        <v>11</v>
      </c>
      <c r="H86" s="75"/>
      <c r="I86" s="75"/>
      <c r="J86" s="75"/>
      <c r="K86" s="75"/>
      <c r="L86" s="75"/>
      <c r="M86" s="75"/>
      <c r="N86" s="76"/>
    </row>
    <row r="87" spans="2:14" ht="36" x14ac:dyDescent="0.25">
      <c r="B87" s="7" t="s">
        <v>165</v>
      </c>
      <c r="C87" s="7" t="s">
        <v>167</v>
      </c>
      <c r="D87" s="78"/>
      <c r="E87" s="78"/>
      <c r="F87" s="78"/>
      <c r="G87" s="78"/>
      <c r="H87" s="139">
        <f>I87+J87</f>
        <v>2561527.7800000003</v>
      </c>
      <c r="I87" s="139">
        <v>2175264.87</v>
      </c>
      <c r="J87" s="139">
        <v>386262.91</v>
      </c>
      <c r="K87" s="137">
        <f>L87+M87</f>
        <v>2489722.98</v>
      </c>
      <c r="L87" s="137">
        <v>2114287.7999999998</v>
      </c>
      <c r="M87" s="137">
        <v>375435.18</v>
      </c>
      <c r="N87" s="67" t="s">
        <v>579</v>
      </c>
    </row>
    <row r="88" spans="2:14" ht="72" x14ac:dyDescent="0.25">
      <c r="B88" s="40"/>
      <c r="C88" s="40"/>
      <c r="D88" s="38" t="s">
        <v>435</v>
      </c>
      <c r="E88" s="31" t="s">
        <v>437</v>
      </c>
      <c r="F88" s="39">
        <v>261.5</v>
      </c>
      <c r="G88" s="39">
        <v>263.45</v>
      </c>
      <c r="H88" s="79"/>
      <c r="I88" s="79"/>
      <c r="J88" s="79"/>
      <c r="K88" s="79"/>
      <c r="L88" s="79"/>
      <c r="M88" s="79"/>
      <c r="N88" s="76"/>
    </row>
    <row r="89" spans="2:14" ht="48" x14ac:dyDescent="0.25">
      <c r="B89" s="40"/>
      <c r="C89" s="40"/>
      <c r="D89" s="39" t="s">
        <v>436</v>
      </c>
      <c r="E89" s="31" t="s">
        <v>438</v>
      </c>
      <c r="F89" s="39">
        <v>100</v>
      </c>
      <c r="G89" s="39">
        <v>100</v>
      </c>
      <c r="H89" s="79"/>
      <c r="I89" s="79"/>
      <c r="J89" s="79"/>
      <c r="K89" s="79"/>
      <c r="L89" s="79"/>
      <c r="M89" s="79"/>
      <c r="N89" s="76"/>
    </row>
    <row r="90" spans="2:14" ht="36" x14ac:dyDescent="0.25">
      <c r="B90" s="7" t="s">
        <v>168</v>
      </c>
      <c r="C90" s="7" t="s">
        <v>169</v>
      </c>
      <c r="D90" s="78"/>
      <c r="E90" s="78"/>
      <c r="F90" s="78"/>
      <c r="G90" s="78"/>
      <c r="H90" s="139">
        <f>I90+J90</f>
        <v>5798830.5300000003</v>
      </c>
      <c r="I90" s="139">
        <v>4929005.95</v>
      </c>
      <c r="J90" s="139">
        <v>869824.58</v>
      </c>
      <c r="K90" s="137">
        <f>L90+M90</f>
        <v>5622975.3300000001</v>
      </c>
      <c r="L90" s="137">
        <v>4809529</v>
      </c>
      <c r="M90" s="137">
        <v>813446.33</v>
      </c>
      <c r="N90" s="134" t="s">
        <v>526</v>
      </c>
    </row>
    <row r="91" spans="2:14" ht="48" x14ac:dyDescent="0.25">
      <c r="B91" s="40"/>
      <c r="C91" s="40"/>
      <c r="D91" s="39" t="s">
        <v>439</v>
      </c>
      <c r="E91" s="31" t="s">
        <v>440</v>
      </c>
      <c r="F91" s="140">
        <v>8419</v>
      </c>
      <c r="G91" s="39">
        <v>0</v>
      </c>
      <c r="H91" s="79"/>
      <c r="I91" s="79"/>
      <c r="J91" s="79"/>
      <c r="K91" s="79"/>
      <c r="L91" s="79"/>
      <c r="M91" s="79"/>
      <c r="N91" s="67" t="s">
        <v>609</v>
      </c>
    </row>
    <row r="92" spans="2:14" ht="48" x14ac:dyDescent="0.25">
      <c r="B92" s="7" t="s">
        <v>170</v>
      </c>
      <c r="C92" s="7" t="s">
        <v>171</v>
      </c>
      <c r="D92" s="78"/>
      <c r="E92" s="78"/>
      <c r="F92" s="78"/>
      <c r="G92" s="78"/>
      <c r="H92" s="139">
        <f>I92+J92</f>
        <v>17033938.52</v>
      </c>
      <c r="I92" s="139">
        <v>10077682.050000001</v>
      </c>
      <c r="J92" s="139">
        <v>6956256.4699999997</v>
      </c>
      <c r="K92" s="139">
        <f>L92+M92</f>
        <v>16098215.209999999</v>
      </c>
      <c r="L92" s="139">
        <v>9688041.5399999991</v>
      </c>
      <c r="M92" s="139">
        <v>6410173.6699999999</v>
      </c>
      <c r="N92" s="67" t="s">
        <v>580</v>
      </c>
    </row>
    <row r="93" spans="2:14" ht="106.5" customHeight="1" x14ac:dyDescent="0.25">
      <c r="B93" s="40"/>
      <c r="C93" s="40"/>
      <c r="D93" s="39" t="s">
        <v>441</v>
      </c>
      <c r="E93" s="31" t="s">
        <v>446</v>
      </c>
      <c r="F93" s="39">
        <v>1126</v>
      </c>
      <c r="G93" s="39">
        <v>846</v>
      </c>
      <c r="H93" s="79"/>
      <c r="I93" s="79"/>
      <c r="J93" s="79"/>
      <c r="K93" s="79"/>
      <c r="L93" s="79"/>
      <c r="M93" s="79"/>
      <c r="N93" s="31" t="s">
        <v>597</v>
      </c>
    </row>
    <row r="94" spans="2:14" ht="72" x14ac:dyDescent="0.25">
      <c r="B94" s="40"/>
      <c r="C94" s="40"/>
      <c r="D94" s="39" t="s">
        <v>442</v>
      </c>
      <c r="E94" s="31" t="s">
        <v>447</v>
      </c>
      <c r="F94" s="39">
        <v>6499</v>
      </c>
      <c r="G94" s="39">
        <v>22671</v>
      </c>
      <c r="H94" s="79"/>
      <c r="I94" s="79"/>
      <c r="J94" s="79"/>
      <c r="K94" s="79"/>
      <c r="L94" s="79"/>
      <c r="M94" s="79"/>
      <c r="N94" s="78"/>
    </row>
    <row r="95" spans="2:14" ht="96" x14ac:dyDescent="0.25">
      <c r="B95" s="40"/>
      <c r="C95" s="40"/>
      <c r="D95" s="38" t="s">
        <v>443</v>
      </c>
      <c r="E95" s="31" t="s">
        <v>448</v>
      </c>
      <c r="F95" s="39">
        <v>2598</v>
      </c>
      <c r="G95" s="39">
        <v>2466</v>
      </c>
      <c r="H95" s="79"/>
      <c r="I95" s="79"/>
      <c r="J95" s="79"/>
      <c r="K95" s="79"/>
      <c r="L95" s="79"/>
      <c r="M95" s="79"/>
      <c r="N95" s="31" t="s">
        <v>597</v>
      </c>
    </row>
    <row r="96" spans="2:14" ht="72" x14ac:dyDescent="0.25">
      <c r="B96" s="40"/>
      <c r="C96" s="40"/>
      <c r="D96" s="38" t="s">
        <v>444</v>
      </c>
      <c r="E96" s="31" t="s">
        <v>449</v>
      </c>
      <c r="F96" s="39">
        <v>1921</v>
      </c>
      <c r="G96" s="39">
        <v>1951</v>
      </c>
      <c r="H96" s="79"/>
      <c r="I96" s="79"/>
      <c r="J96" s="79"/>
      <c r="K96" s="79"/>
      <c r="L96" s="79"/>
      <c r="M96" s="79"/>
      <c r="N96" s="76"/>
    </row>
    <row r="97" spans="2:23" ht="48" x14ac:dyDescent="0.25">
      <c r="B97" s="40"/>
      <c r="C97" s="40"/>
      <c r="D97" s="39" t="s">
        <v>445</v>
      </c>
      <c r="E97" s="31" t="s">
        <v>450</v>
      </c>
      <c r="F97" s="39">
        <v>15.85</v>
      </c>
      <c r="G97" s="39">
        <v>16.079999999999998</v>
      </c>
      <c r="H97" s="79"/>
      <c r="I97" s="79"/>
      <c r="J97" s="79"/>
      <c r="K97" s="79"/>
      <c r="L97" s="79"/>
      <c r="M97" s="79"/>
      <c r="N97" s="76"/>
    </row>
    <row r="98" spans="2:23" ht="36" x14ac:dyDescent="0.25">
      <c r="B98" s="7" t="s">
        <v>172</v>
      </c>
      <c r="C98" s="7" t="s">
        <v>173</v>
      </c>
      <c r="D98" s="78"/>
      <c r="E98" s="78"/>
      <c r="F98" s="78"/>
      <c r="G98" s="78"/>
      <c r="H98" s="139">
        <f>I98+J98</f>
        <v>2379914.9900000002</v>
      </c>
      <c r="I98" s="139">
        <v>2022927.72</v>
      </c>
      <c r="J98" s="139">
        <v>356987.27</v>
      </c>
      <c r="K98" s="139">
        <f>L98+M98</f>
        <v>1954952.29</v>
      </c>
      <c r="L98" s="139">
        <v>1661709.44</v>
      </c>
      <c r="M98" s="139">
        <v>293242.84999999998</v>
      </c>
      <c r="N98" s="67" t="s">
        <v>558</v>
      </c>
    </row>
    <row r="99" spans="2:23" ht="48" x14ac:dyDescent="0.25">
      <c r="B99" s="40"/>
      <c r="C99" s="40"/>
      <c r="D99" s="38" t="s">
        <v>451</v>
      </c>
      <c r="E99" s="31" t="s">
        <v>455</v>
      </c>
      <c r="F99" s="39">
        <v>49.23</v>
      </c>
      <c r="G99" s="39">
        <v>47.48</v>
      </c>
      <c r="H99" s="79"/>
      <c r="I99" s="79"/>
      <c r="J99" s="79"/>
      <c r="K99" s="79"/>
      <c r="L99" s="79"/>
      <c r="M99" s="79"/>
      <c r="N99" s="76"/>
    </row>
    <row r="100" spans="2:23" ht="72" x14ac:dyDescent="0.25">
      <c r="B100" s="40"/>
      <c r="C100" s="40"/>
      <c r="D100" s="39" t="s">
        <v>452</v>
      </c>
      <c r="E100" s="31" t="s">
        <v>456</v>
      </c>
      <c r="F100" s="39">
        <v>1</v>
      </c>
      <c r="G100" s="39">
        <v>1</v>
      </c>
      <c r="H100" s="79"/>
      <c r="I100" s="79"/>
      <c r="J100" s="79"/>
      <c r="K100" s="79"/>
      <c r="L100" s="79"/>
      <c r="M100" s="79"/>
      <c r="N100" s="76"/>
    </row>
    <row r="101" spans="2:23" ht="48" x14ac:dyDescent="0.25">
      <c r="B101" s="40"/>
      <c r="C101" s="40"/>
      <c r="D101" s="39" t="s">
        <v>453</v>
      </c>
      <c r="E101" s="31" t="s">
        <v>457</v>
      </c>
      <c r="F101" s="39">
        <v>31</v>
      </c>
      <c r="G101" s="39">
        <v>31</v>
      </c>
      <c r="H101" s="79"/>
      <c r="I101" s="79"/>
      <c r="J101" s="79"/>
      <c r="K101" s="79"/>
      <c r="L101" s="79"/>
      <c r="M101" s="79"/>
      <c r="N101" s="76"/>
    </row>
    <row r="102" spans="2:23" ht="48" x14ac:dyDescent="0.25">
      <c r="B102" s="40"/>
      <c r="C102" s="40"/>
      <c r="D102" s="39" t="s">
        <v>454</v>
      </c>
      <c r="E102" s="31" t="s">
        <v>458</v>
      </c>
      <c r="F102" s="39">
        <v>4</v>
      </c>
      <c r="G102" s="39">
        <v>4</v>
      </c>
      <c r="H102" s="79"/>
      <c r="I102" s="79"/>
      <c r="J102" s="79"/>
      <c r="K102" s="79"/>
      <c r="L102" s="79"/>
      <c r="M102" s="79"/>
      <c r="N102" s="76"/>
    </row>
    <row r="103" spans="2:23" ht="24" x14ac:dyDescent="0.25">
      <c r="B103" s="7" t="s">
        <v>174</v>
      </c>
      <c r="C103" s="7" t="s">
        <v>177</v>
      </c>
      <c r="D103" s="78"/>
      <c r="E103" s="78"/>
      <c r="F103" s="78"/>
      <c r="G103" s="78"/>
      <c r="H103" s="75"/>
      <c r="I103" s="75"/>
      <c r="J103" s="75"/>
      <c r="K103" s="75"/>
      <c r="L103" s="75"/>
      <c r="M103" s="75"/>
      <c r="N103" s="76"/>
    </row>
    <row r="104" spans="2:23" ht="48" x14ac:dyDescent="0.25">
      <c r="B104" s="40"/>
      <c r="C104" s="40"/>
      <c r="D104" s="77" t="s">
        <v>388</v>
      </c>
      <c r="E104" s="9" t="s">
        <v>214</v>
      </c>
      <c r="F104" s="140">
        <v>5000</v>
      </c>
      <c r="G104" s="140">
        <v>18857</v>
      </c>
      <c r="H104" s="75"/>
      <c r="I104" s="75"/>
      <c r="J104" s="75"/>
      <c r="K104" s="75"/>
      <c r="L104" s="75"/>
      <c r="M104" s="75"/>
      <c r="N104" s="76"/>
    </row>
    <row r="105" spans="2:23" ht="48" x14ac:dyDescent="0.25">
      <c r="B105" s="40"/>
      <c r="C105" s="40"/>
      <c r="D105" s="77" t="s">
        <v>389</v>
      </c>
      <c r="E105" s="9" t="s">
        <v>215</v>
      </c>
      <c r="F105" s="140">
        <v>1000</v>
      </c>
      <c r="G105" s="140">
        <v>7690</v>
      </c>
      <c r="H105" s="75"/>
      <c r="I105" s="75"/>
      <c r="J105" s="75"/>
      <c r="K105" s="75"/>
      <c r="L105" s="75"/>
      <c r="M105" s="75"/>
      <c r="N105" s="76"/>
      <c r="P105" s="101"/>
      <c r="Q105" s="101"/>
      <c r="R105" s="101"/>
      <c r="S105" s="101"/>
      <c r="T105" s="101"/>
      <c r="U105" s="101"/>
      <c r="V105" s="101"/>
      <c r="W105" s="101"/>
    </row>
    <row r="106" spans="2:23" ht="72" x14ac:dyDescent="0.25">
      <c r="B106" s="7" t="s">
        <v>175</v>
      </c>
      <c r="C106" s="7" t="s">
        <v>178</v>
      </c>
      <c r="D106" s="78"/>
      <c r="E106" s="78"/>
      <c r="F106" s="78"/>
      <c r="G106" s="78"/>
      <c r="H106" s="75"/>
      <c r="I106" s="75"/>
      <c r="J106" s="75"/>
      <c r="K106" s="75"/>
      <c r="L106" s="75"/>
      <c r="M106" s="75"/>
      <c r="N106" s="76"/>
    </row>
    <row r="107" spans="2:23" ht="36" x14ac:dyDescent="0.25">
      <c r="B107" s="40"/>
      <c r="C107" s="40"/>
      <c r="D107" s="96" t="s">
        <v>545</v>
      </c>
      <c r="E107" s="9" t="s">
        <v>229</v>
      </c>
      <c r="F107" s="38">
        <v>2</v>
      </c>
      <c r="G107" s="39">
        <v>2</v>
      </c>
      <c r="H107" s="75"/>
      <c r="I107" s="75"/>
      <c r="J107" s="75"/>
      <c r="K107" s="75"/>
      <c r="L107" s="75"/>
      <c r="M107" s="75"/>
      <c r="N107" s="76"/>
    </row>
    <row r="108" spans="2:23" ht="24" x14ac:dyDescent="0.25">
      <c r="B108" s="7" t="s">
        <v>176</v>
      </c>
      <c r="C108" s="7" t="s">
        <v>179</v>
      </c>
      <c r="D108" s="72"/>
      <c r="E108" s="78"/>
      <c r="F108" s="78"/>
      <c r="G108" s="78"/>
      <c r="H108" s="139">
        <f>I108+J108</f>
        <v>7155680.6100000003</v>
      </c>
      <c r="I108" s="139">
        <v>6588974.46</v>
      </c>
      <c r="J108" s="139">
        <v>566706.15</v>
      </c>
      <c r="K108" s="139">
        <f>L108+M108</f>
        <v>7010246.5699999994</v>
      </c>
      <c r="L108" s="139">
        <v>6460175.1399999997</v>
      </c>
      <c r="M108" s="139">
        <v>550071.43000000005</v>
      </c>
      <c r="N108" s="67" t="s">
        <v>581</v>
      </c>
    </row>
    <row r="109" spans="2:23" ht="36" x14ac:dyDescent="0.25">
      <c r="B109" s="40"/>
      <c r="C109" s="40"/>
      <c r="D109" s="39" t="s">
        <v>459</v>
      </c>
      <c r="E109" s="31" t="s">
        <v>460</v>
      </c>
      <c r="F109" s="140">
        <v>79163.28</v>
      </c>
      <c r="G109" s="139">
        <v>141011.28</v>
      </c>
      <c r="H109" s="79"/>
      <c r="I109" s="79"/>
      <c r="J109" s="79"/>
      <c r="K109" s="79"/>
      <c r="L109" s="79"/>
      <c r="M109" s="79"/>
      <c r="N109" s="76"/>
    </row>
    <row r="110" spans="2:23" ht="36" x14ac:dyDescent="0.25">
      <c r="B110" s="40"/>
      <c r="C110" s="40"/>
      <c r="D110" s="120" t="s">
        <v>524</v>
      </c>
      <c r="E110" s="67" t="s">
        <v>525</v>
      </c>
      <c r="F110" s="139">
        <v>496.68</v>
      </c>
      <c r="G110" s="139">
        <v>523.67999999999995</v>
      </c>
      <c r="H110" s="79"/>
      <c r="I110" s="79"/>
      <c r="J110" s="79"/>
      <c r="K110" s="79"/>
      <c r="L110" s="79"/>
      <c r="M110" s="79"/>
      <c r="N110" s="76"/>
    </row>
    <row r="111" spans="2:23" ht="36" x14ac:dyDescent="0.25">
      <c r="B111" s="7" t="s">
        <v>180</v>
      </c>
      <c r="C111" s="7" t="s">
        <v>181</v>
      </c>
      <c r="D111" s="72"/>
      <c r="E111" s="78"/>
      <c r="F111" s="78"/>
      <c r="G111" s="78"/>
      <c r="H111" s="139">
        <f>I111+J111</f>
        <v>791166.42999999993</v>
      </c>
      <c r="I111" s="139">
        <v>731828.95</v>
      </c>
      <c r="J111" s="139">
        <v>59337.48</v>
      </c>
      <c r="K111" s="137">
        <f>L111+M111</f>
        <v>791166.42999999993</v>
      </c>
      <c r="L111" s="137">
        <v>731828.95</v>
      </c>
      <c r="M111" s="137">
        <v>59337.48</v>
      </c>
      <c r="N111" s="67" t="s">
        <v>527</v>
      </c>
    </row>
    <row r="112" spans="2:23" ht="36" x14ac:dyDescent="0.25">
      <c r="B112" s="40"/>
      <c r="C112" s="40"/>
      <c r="D112" s="39" t="s">
        <v>459</v>
      </c>
      <c r="E112" s="31" t="s">
        <v>460</v>
      </c>
      <c r="F112" s="140">
        <v>11500</v>
      </c>
      <c r="G112" s="140">
        <v>45977</v>
      </c>
      <c r="H112" s="79"/>
      <c r="I112" s="79"/>
      <c r="J112" s="79"/>
      <c r="K112" s="75"/>
      <c r="L112" s="75"/>
      <c r="M112" s="75"/>
      <c r="N112" s="76"/>
    </row>
    <row r="113" spans="2:21" ht="36" x14ac:dyDescent="0.25">
      <c r="B113" s="7" t="s">
        <v>182</v>
      </c>
      <c r="C113" s="7" t="s">
        <v>183</v>
      </c>
      <c r="D113" s="72"/>
      <c r="E113" s="71"/>
      <c r="F113" s="78"/>
      <c r="G113" s="78"/>
      <c r="H113" s="139">
        <f>I113+J113</f>
        <v>3166565.62</v>
      </c>
      <c r="I113" s="139">
        <v>2929073.19</v>
      </c>
      <c r="J113" s="139">
        <v>237492.43</v>
      </c>
      <c r="K113" s="137">
        <f>L113+M113</f>
        <v>2714918.04</v>
      </c>
      <c r="L113" s="137">
        <v>2511299.1800000002</v>
      </c>
      <c r="M113" s="137">
        <v>203618.86</v>
      </c>
      <c r="N113" s="148" t="s">
        <v>526</v>
      </c>
    </row>
    <row r="114" spans="2:21" ht="48" x14ac:dyDescent="0.25">
      <c r="B114" s="40"/>
      <c r="C114" s="40"/>
      <c r="D114" s="90" t="s">
        <v>519</v>
      </c>
      <c r="E114" s="121" t="s">
        <v>521</v>
      </c>
      <c r="F114" s="143">
        <v>3500</v>
      </c>
      <c r="G114" s="140">
        <v>0</v>
      </c>
      <c r="H114" s="79"/>
      <c r="I114" s="79"/>
      <c r="J114" s="79"/>
      <c r="K114" s="75"/>
      <c r="L114" s="75"/>
      <c r="M114" s="75"/>
      <c r="N114" s="162" t="s">
        <v>596</v>
      </c>
    </row>
    <row r="115" spans="2:21" ht="48" x14ac:dyDescent="0.25">
      <c r="B115" s="40"/>
      <c r="C115" s="40"/>
      <c r="D115" s="120" t="s">
        <v>520</v>
      </c>
      <c r="E115" s="122" t="s">
        <v>522</v>
      </c>
      <c r="F115" s="120">
        <v>170</v>
      </c>
      <c r="G115" s="140">
        <v>0</v>
      </c>
      <c r="H115" s="79"/>
      <c r="I115" s="79"/>
      <c r="J115" s="79"/>
      <c r="K115" s="75"/>
      <c r="L115" s="75"/>
      <c r="M115" s="75"/>
      <c r="N115" s="163"/>
    </row>
    <row r="116" spans="2:21" ht="36" x14ac:dyDescent="0.25">
      <c r="B116" s="40"/>
      <c r="C116" s="40"/>
      <c r="D116" s="120" t="s">
        <v>459</v>
      </c>
      <c r="E116" s="67" t="s">
        <v>523</v>
      </c>
      <c r="F116" s="144">
        <v>15000</v>
      </c>
      <c r="G116" s="140">
        <v>0</v>
      </c>
      <c r="H116" s="79"/>
      <c r="I116" s="79"/>
      <c r="J116" s="79"/>
      <c r="K116" s="75"/>
      <c r="L116" s="75"/>
      <c r="M116" s="75"/>
      <c r="N116" s="164"/>
    </row>
    <row r="117" spans="2:21" ht="24" x14ac:dyDescent="0.25">
      <c r="B117" s="94" t="s">
        <v>184</v>
      </c>
      <c r="C117" s="94" t="s">
        <v>518</v>
      </c>
      <c r="D117" s="72"/>
      <c r="E117" s="78"/>
      <c r="F117" s="78"/>
      <c r="G117" s="78"/>
      <c r="H117" s="137">
        <f>I117+J117</f>
        <v>40000000</v>
      </c>
      <c r="I117" s="137">
        <v>0</v>
      </c>
      <c r="J117" s="137">
        <v>40000000</v>
      </c>
      <c r="K117" s="137">
        <v>50000000</v>
      </c>
      <c r="L117" s="137">
        <v>0</v>
      </c>
      <c r="M117" s="137">
        <v>50000000</v>
      </c>
      <c r="N117" s="67" t="s">
        <v>551</v>
      </c>
    </row>
    <row r="118" spans="2:21" ht="24" x14ac:dyDescent="0.25">
      <c r="B118" s="82"/>
      <c r="C118" s="82"/>
      <c r="D118" s="38" t="s">
        <v>461</v>
      </c>
      <c r="E118" s="31" t="s">
        <v>462</v>
      </c>
      <c r="F118" s="39">
        <v>50</v>
      </c>
      <c r="G118" s="39">
        <v>100</v>
      </c>
      <c r="H118" s="79"/>
      <c r="I118" s="79"/>
      <c r="J118" s="79"/>
      <c r="K118" s="75"/>
      <c r="L118" s="75"/>
      <c r="M118" s="75"/>
      <c r="N118" s="76"/>
    </row>
    <row r="119" spans="2:21" ht="36" x14ac:dyDescent="0.25">
      <c r="B119" s="7" t="s">
        <v>185</v>
      </c>
      <c r="C119" s="7" t="s">
        <v>187</v>
      </c>
      <c r="D119" s="72"/>
      <c r="E119" s="78"/>
      <c r="F119" s="78"/>
      <c r="G119" s="78"/>
      <c r="H119" s="75"/>
      <c r="I119" s="75"/>
      <c r="J119" s="75"/>
      <c r="K119" s="75"/>
      <c r="L119" s="75"/>
      <c r="M119" s="75"/>
      <c r="N119" s="76"/>
    </row>
    <row r="120" spans="2:21" ht="48" x14ac:dyDescent="0.25">
      <c r="B120" s="40"/>
      <c r="C120" s="40"/>
      <c r="D120" s="96" t="s">
        <v>546</v>
      </c>
      <c r="E120" s="9" t="s">
        <v>230</v>
      </c>
      <c r="F120" s="39">
        <v>2</v>
      </c>
      <c r="G120" s="39">
        <v>3</v>
      </c>
      <c r="H120" s="75"/>
      <c r="I120" s="75"/>
      <c r="J120" s="75"/>
      <c r="K120" s="75"/>
      <c r="L120" s="75"/>
      <c r="M120" s="75"/>
      <c r="N120" s="76"/>
    </row>
    <row r="121" spans="2:21" ht="24" x14ac:dyDescent="0.25">
      <c r="B121" s="7" t="s">
        <v>186</v>
      </c>
      <c r="C121" s="7" t="s">
        <v>517</v>
      </c>
      <c r="D121" s="72"/>
      <c r="E121" s="78"/>
      <c r="F121" s="78"/>
      <c r="G121" s="78"/>
      <c r="H121" s="139">
        <f>I121+J121</f>
        <v>4424052.82</v>
      </c>
      <c r="I121" s="139">
        <v>4082217.47</v>
      </c>
      <c r="J121" s="139">
        <v>341835.35</v>
      </c>
      <c r="K121" s="139">
        <f>L121+M121</f>
        <v>4149724.75</v>
      </c>
      <c r="L121" s="139">
        <v>3666466.25</v>
      </c>
      <c r="M121" s="139">
        <v>483258.5</v>
      </c>
      <c r="N121" s="67" t="s">
        <v>582</v>
      </c>
    </row>
    <row r="122" spans="2:21" ht="48" x14ac:dyDescent="0.25">
      <c r="B122" s="40"/>
      <c r="C122" s="40"/>
      <c r="D122" s="39" t="s">
        <v>463</v>
      </c>
      <c r="E122" s="31" t="s">
        <v>465</v>
      </c>
      <c r="F122" s="139">
        <v>132385.72</v>
      </c>
      <c r="G122" s="139">
        <v>55763.88</v>
      </c>
      <c r="H122" s="79"/>
      <c r="I122" s="79"/>
      <c r="J122" s="79"/>
      <c r="K122" s="79"/>
      <c r="L122" s="79"/>
      <c r="M122" s="79"/>
      <c r="N122" s="162" t="s">
        <v>599</v>
      </c>
    </row>
    <row r="123" spans="2:21" ht="72.75" customHeight="1" x14ac:dyDescent="0.25">
      <c r="B123" s="40"/>
      <c r="C123" s="40"/>
      <c r="D123" s="39" t="s">
        <v>464</v>
      </c>
      <c r="E123" s="31" t="s">
        <v>466</v>
      </c>
      <c r="F123" s="39">
        <v>759.96</v>
      </c>
      <c r="G123" s="145">
        <v>493.47</v>
      </c>
      <c r="H123" s="79"/>
      <c r="I123" s="79"/>
      <c r="J123" s="79"/>
      <c r="K123" s="79"/>
      <c r="L123" s="79"/>
      <c r="M123" s="79"/>
      <c r="N123" s="164"/>
      <c r="U123" s="131"/>
    </row>
    <row r="124" spans="2:21" ht="75.75" customHeight="1" x14ac:dyDescent="0.25">
      <c r="B124" s="7" t="s">
        <v>188</v>
      </c>
      <c r="C124" s="7" t="s">
        <v>189</v>
      </c>
      <c r="D124" s="72"/>
      <c r="E124" s="78"/>
      <c r="F124" s="78"/>
      <c r="G124" s="78"/>
      <c r="H124" s="139">
        <f>I124+J124</f>
        <v>4865298</v>
      </c>
      <c r="I124" s="139">
        <v>3892238</v>
      </c>
      <c r="J124" s="139">
        <v>973060</v>
      </c>
      <c r="K124" s="137">
        <f>L124+M124</f>
        <v>3608186.83</v>
      </c>
      <c r="L124" s="137">
        <v>3608186.83</v>
      </c>
      <c r="M124" s="146"/>
      <c r="N124" s="67" t="s">
        <v>588</v>
      </c>
    </row>
    <row r="125" spans="2:21" x14ac:dyDescent="0.25">
      <c r="B125" s="7" t="s">
        <v>190</v>
      </c>
      <c r="C125" s="7" t="s">
        <v>194</v>
      </c>
      <c r="D125" s="72"/>
      <c r="E125" s="78"/>
      <c r="F125" s="78"/>
      <c r="G125" s="78"/>
      <c r="H125" s="75"/>
      <c r="I125" s="75"/>
      <c r="J125" s="75"/>
      <c r="K125" s="75"/>
      <c r="L125" s="75"/>
      <c r="M125" s="75"/>
      <c r="N125" s="76"/>
    </row>
    <row r="126" spans="2:21" ht="48" x14ac:dyDescent="0.25">
      <c r="B126" s="7" t="s">
        <v>191</v>
      </c>
      <c r="C126" s="7" t="s">
        <v>195</v>
      </c>
      <c r="D126" s="72"/>
      <c r="E126" s="78"/>
      <c r="F126" s="78"/>
      <c r="G126" s="78"/>
      <c r="H126" s="75"/>
      <c r="I126" s="75"/>
      <c r="J126" s="75"/>
      <c r="K126" s="75"/>
      <c r="L126" s="75"/>
      <c r="M126" s="75"/>
      <c r="N126" s="76"/>
    </row>
    <row r="127" spans="2:21" ht="48" x14ac:dyDescent="0.25">
      <c r="B127" s="40"/>
      <c r="C127" s="40"/>
      <c r="D127" s="77" t="s">
        <v>204</v>
      </c>
      <c r="E127" s="9" t="s">
        <v>216</v>
      </c>
      <c r="F127" s="140">
        <v>1000</v>
      </c>
      <c r="G127" s="140">
        <v>54590</v>
      </c>
      <c r="H127" s="75"/>
      <c r="I127" s="75"/>
      <c r="J127" s="75"/>
      <c r="K127" s="75"/>
      <c r="L127" s="75"/>
      <c r="M127" s="75"/>
      <c r="N127" s="76"/>
    </row>
    <row r="128" spans="2:21" ht="48" x14ac:dyDescent="0.25">
      <c r="B128" s="7" t="s">
        <v>192</v>
      </c>
      <c r="C128" s="7" t="s">
        <v>196</v>
      </c>
      <c r="D128" s="72"/>
      <c r="E128" s="78"/>
      <c r="F128" s="78"/>
      <c r="G128" s="78"/>
      <c r="H128" s="75"/>
      <c r="I128" s="75"/>
      <c r="J128" s="75"/>
      <c r="K128" s="75"/>
      <c r="L128" s="75"/>
      <c r="M128" s="75"/>
      <c r="N128" s="76"/>
    </row>
    <row r="129" spans="2:14" ht="60" x14ac:dyDescent="0.25">
      <c r="B129" s="40"/>
      <c r="C129" s="40"/>
      <c r="D129" s="96" t="s">
        <v>547</v>
      </c>
      <c r="E129" s="9" t="s">
        <v>231</v>
      </c>
      <c r="F129" s="39">
        <v>5</v>
      </c>
      <c r="G129" s="39">
        <v>1</v>
      </c>
      <c r="H129" s="75"/>
      <c r="I129" s="75"/>
      <c r="J129" s="75"/>
      <c r="K129" s="75"/>
      <c r="L129" s="75"/>
      <c r="M129" s="75"/>
      <c r="N129" s="31" t="s">
        <v>595</v>
      </c>
    </row>
    <row r="130" spans="2:14" ht="36" x14ac:dyDescent="0.25">
      <c r="B130" s="7" t="s">
        <v>193</v>
      </c>
      <c r="C130" s="7" t="s">
        <v>197</v>
      </c>
      <c r="D130" s="72"/>
      <c r="E130" s="78"/>
      <c r="F130" s="78"/>
      <c r="G130" s="78"/>
      <c r="H130" s="139">
        <f>I130+J130</f>
        <v>342733.49</v>
      </c>
      <c r="I130" s="139">
        <v>291323.46000000002</v>
      </c>
      <c r="J130" s="139">
        <v>51410.03</v>
      </c>
      <c r="K130" s="137">
        <f>L130+M130</f>
        <v>227727.92</v>
      </c>
      <c r="L130" s="137">
        <v>193568.73</v>
      </c>
      <c r="M130" s="137">
        <v>34159.19</v>
      </c>
      <c r="N130" s="67" t="s">
        <v>559</v>
      </c>
    </row>
    <row r="131" spans="2:14" ht="72" x14ac:dyDescent="0.25">
      <c r="B131" s="40"/>
      <c r="C131" s="40"/>
      <c r="D131" s="38" t="s">
        <v>467</v>
      </c>
      <c r="E131" s="31" t="s">
        <v>468</v>
      </c>
      <c r="F131" s="39">
        <v>2</v>
      </c>
      <c r="G131" s="39">
        <v>2</v>
      </c>
      <c r="H131" s="79"/>
      <c r="I131" s="79"/>
      <c r="J131" s="79"/>
      <c r="K131" s="79"/>
      <c r="L131" s="79"/>
      <c r="M131" s="79"/>
      <c r="N131" s="76"/>
    </row>
    <row r="132" spans="2:14" ht="108" x14ac:dyDescent="0.25">
      <c r="B132" s="78"/>
      <c r="C132" s="78"/>
      <c r="D132" s="39" t="s">
        <v>549</v>
      </c>
      <c r="E132" s="31" t="s">
        <v>550</v>
      </c>
      <c r="F132" s="39">
        <v>15</v>
      </c>
      <c r="G132" s="39">
        <v>22</v>
      </c>
      <c r="H132" s="79"/>
      <c r="I132" s="79"/>
      <c r="J132" s="79"/>
      <c r="K132" s="79"/>
      <c r="L132" s="79"/>
      <c r="M132" s="79"/>
      <c r="N132" s="76"/>
    </row>
    <row r="133" spans="2:14" x14ac:dyDescent="0.25">
      <c r="B133" s="85"/>
      <c r="C133" s="85"/>
      <c r="D133" s="85"/>
      <c r="E133" s="85"/>
      <c r="F133" s="85"/>
      <c r="G133" s="85"/>
      <c r="H133" s="86"/>
      <c r="I133" s="86"/>
      <c r="J133" s="86"/>
      <c r="K133" s="86"/>
      <c r="L133" s="86"/>
      <c r="M133" s="86"/>
    </row>
  </sheetData>
  <mergeCells count="21">
    <mergeCell ref="N122:N123"/>
    <mergeCell ref="N70:N71"/>
    <mergeCell ref="B8:B10"/>
    <mergeCell ref="C8:C10"/>
    <mergeCell ref="K8:M8"/>
    <mergeCell ref="K9:K10"/>
    <mergeCell ref="L9:L10"/>
    <mergeCell ref="M9:M10"/>
    <mergeCell ref="G9:G10"/>
    <mergeCell ref="F9:F10"/>
    <mergeCell ref="H8:J8"/>
    <mergeCell ref="H9:H10"/>
    <mergeCell ref="I9:I10"/>
    <mergeCell ref="J9:J10"/>
    <mergeCell ref="N78:N79"/>
    <mergeCell ref="N114:N116"/>
    <mergeCell ref="N34:N36"/>
    <mergeCell ref="N8:N10"/>
    <mergeCell ref="D9:D10"/>
    <mergeCell ref="E9:E10"/>
    <mergeCell ref="D8:G8"/>
  </mergeCells>
  <phoneticPr fontId="30" type="noConversion"/>
  <pageMargins left="0.25" right="0.25"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4415A-5F23-4177-B210-2A78615E25DA}">
  <sheetPr>
    <pageSetUpPr fitToPage="1"/>
  </sheetPr>
  <dimension ref="A1:Q21"/>
  <sheetViews>
    <sheetView tabSelected="1" zoomScale="90" zoomScaleNormal="90" workbookViewId="0">
      <selection activeCell="H14" sqref="H14"/>
    </sheetView>
  </sheetViews>
  <sheetFormatPr defaultColWidth="9.140625" defaultRowHeight="15" x14ac:dyDescent="0.25"/>
  <cols>
    <col min="1" max="1" width="5.85546875" customWidth="1"/>
    <col min="2" max="2" width="24.28515625" customWidth="1"/>
    <col min="3" max="3" width="10.85546875" customWidth="1"/>
    <col min="4" max="4" width="7.5703125" customWidth="1"/>
    <col min="5" max="5" width="8.140625" customWidth="1"/>
    <col min="6" max="6" width="12.140625" customWidth="1"/>
    <col min="7" max="7" width="11.7109375" bestFit="1" customWidth="1"/>
    <col min="8" max="8" width="15" customWidth="1"/>
    <col min="9" max="9" width="10.42578125" customWidth="1"/>
    <col min="10" max="10" width="12.5703125" customWidth="1"/>
    <col min="11" max="11" width="23.140625" customWidth="1"/>
    <col min="12" max="12" width="11.7109375" bestFit="1" customWidth="1"/>
    <col min="13" max="13" width="15.42578125" customWidth="1"/>
    <col min="14" max="14" width="12.5703125" customWidth="1"/>
    <col min="15" max="15" width="13.5703125" customWidth="1"/>
    <col min="16" max="16" width="28.5703125" customWidth="1"/>
    <col min="17" max="17" width="26.42578125" customWidth="1"/>
  </cols>
  <sheetData>
    <row r="1" spans="1:17" ht="15.75" x14ac:dyDescent="0.25">
      <c r="B1" s="87"/>
      <c r="C1" s="87"/>
      <c r="D1" s="87"/>
      <c r="E1" s="87"/>
      <c r="F1" s="87"/>
      <c r="G1" s="87"/>
      <c r="H1" s="87"/>
      <c r="I1" s="87"/>
      <c r="J1" s="87"/>
      <c r="K1" s="87"/>
      <c r="L1" s="87"/>
      <c r="M1" s="87"/>
      <c r="N1" s="88" t="s">
        <v>6</v>
      </c>
      <c r="O1" s="87"/>
      <c r="P1" s="87"/>
    </row>
    <row r="2" spans="1:17" ht="15.75" x14ac:dyDescent="0.25">
      <c r="B2" s="87"/>
      <c r="C2" s="87"/>
      <c r="D2" s="87"/>
      <c r="E2" s="87"/>
      <c r="F2" s="87"/>
      <c r="G2" s="87"/>
      <c r="H2" s="87"/>
      <c r="I2" s="87"/>
      <c r="J2" s="87"/>
      <c r="K2" s="87"/>
      <c r="L2" s="87"/>
      <c r="M2" s="87"/>
      <c r="N2" s="88" t="s">
        <v>7</v>
      </c>
      <c r="O2" s="87"/>
      <c r="P2" s="87"/>
    </row>
    <row r="3" spans="1:17" ht="15.75" x14ac:dyDescent="0.25">
      <c r="B3" s="87"/>
      <c r="C3" s="87"/>
      <c r="D3" s="87"/>
      <c r="E3" s="87"/>
      <c r="F3" s="87"/>
      <c r="G3" s="87"/>
      <c r="H3" s="87"/>
      <c r="I3" s="87"/>
      <c r="J3" s="87"/>
      <c r="K3" s="87"/>
      <c r="L3" s="87"/>
      <c r="M3" s="87"/>
      <c r="N3" s="88" t="s">
        <v>8</v>
      </c>
      <c r="O3" s="87"/>
      <c r="P3" s="87"/>
    </row>
    <row r="4" spans="1:17" x14ac:dyDescent="0.25">
      <c r="B4" s="87"/>
      <c r="C4" s="87"/>
      <c r="D4" s="87"/>
      <c r="E4" s="87"/>
      <c r="F4" s="87"/>
      <c r="G4" s="87"/>
      <c r="H4" s="87"/>
      <c r="I4" s="87"/>
      <c r="J4" s="87"/>
      <c r="K4" s="87"/>
      <c r="L4" s="87"/>
      <c r="M4" s="87"/>
      <c r="N4" s="87"/>
      <c r="O4" s="87"/>
      <c r="P4" s="87"/>
    </row>
    <row r="5" spans="1:17" ht="15.75" x14ac:dyDescent="0.25">
      <c r="B5" s="192" t="s">
        <v>669</v>
      </c>
      <c r="C5" s="192"/>
      <c r="D5" s="192"/>
      <c r="E5" s="192"/>
      <c r="F5" s="192"/>
      <c r="G5" s="192"/>
      <c r="H5" s="192"/>
      <c r="I5" s="192"/>
      <c r="J5" s="192"/>
      <c r="K5" s="192"/>
      <c r="L5" s="192"/>
      <c r="M5" s="192"/>
      <c r="N5" s="192"/>
      <c r="O5" s="192"/>
      <c r="P5" s="192"/>
    </row>
    <row r="6" spans="1:17" ht="15.75" x14ac:dyDescent="0.25">
      <c r="B6" s="151"/>
      <c r="C6" s="151"/>
      <c r="D6" s="151"/>
      <c r="E6" s="151"/>
      <c r="F6" s="151"/>
      <c r="G6" s="151"/>
      <c r="H6" s="151"/>
      <c r="I6" s="151"/>
      <c r="J6" s="151"/>
      <c r="K6" s="151"/>
      <c r="L6" s="151"/>
      <c r="M6" s="151"/>
      <c r="N6" s="151"/>
      <c r="O6" s="151"/>
      <c r="P6" s="151"/>
    </row>
    <row r="7" spans="1:17" ht="15.75" x14ac:dyDescent="0.25">
      <c r="B7" s="193" t="s">
        <v>489</v>
      </c>
      <c r="C7" s="193"/>
      <c r="D7" s="193"/>
      <c r="E7" s="193"/>
      <c r="F7" s="193"/>
      <c r="G7" s="193"/>
      <c r="H7" s="193"/>
      <c r="I7" s="193"/>
      <c r="J7" s="193"/>
      <c r="K7" s="193"/>
      <c r="L7" s="193"/>
      <c r="M7" s="193"/>
      <c r="N7" s="193"/>
      <c r="O7" s="193"/>
      <c r="P7" s="193"/>
    </row>
    <row r="8" spans="1:17" x14ac:dyDescent="0.25">
      <c r="A8" s="89"/>
      <c r="B8" s="194" t="s">
        <v>490</v>
      </c>
      <c r="C8" s="195"/>
      <c r="D8" s="195"/>
      <c r="E8" s="195"/>
      <c r="F8" s="195"/>
      <c r="G8" s="195"/>
      <c r="H8" s="195"/>
      <c r="I8" s="195"/>
      <c r="J8" s="196"/>
      <c r="K8" s="165" t="s">
        <v>491</v>
      </c>
      <c r="L8" s="165"/>
      <c r="M8" s="165"/>
      <c r="N8" s="165"/>
      <c r="O8" s="165"/>
      <c r="P8" s="165"/>
      <c r="Q8" s="165"/>
    </row>
    <row r="9" spans="1:17" x14ac:dyDescent="0.25">
      <c r="A9" s="89"/>
      <c r="B9" s="165" t="s">
        <v>492</v>
      </c>
      <c r="C9" s="197" t="s">
        <v>493</v>
      </c>
      <c r="D9" s="165" t="s">
        <v>494</v>
      </c>
      <c r="E9" s="165" t="s">
        <v>495</v>
      </c>
      <c r="F9" s="165" t="s">
        <v>496</v>
      </c>
      <c r="G9" s="199" t="s">
        <v>497</v>
      </c>
      <c r="H9" s="199"/>
      <c r="I9" s="199"/>
      <c r="J9" s="199"/>
      <c r="K9" s="165" t="s">
        <v>498</v>
      </c>
      <c r="L9" s="194" t="s">
        <v>499</v>
      </c>
      <c r="M9" s="195"/>
      <c r="N9" s="195"/>
      <c r="O9" s="196"/>
      <c r="P9" s="199" t="s">
        <v>500</v>
      </c>
      <c r="Q9" s="199"/>
    </row>
    <row r="10" spans="1:17" ht="60" x14ac:dyDescent="0.25">
      <c r="A10" s="89"/>
      <c r="B10" s="165"/>
      <c r="C10" s="198"/>
      <c r="D10" s="165"/>
      <c r="E10" s="165"/>
      <c r="F10" s="165"/>
      <c r="G10" s="27" t="s">
        <v>20</v>
      </c>
      <c r="H10" s="27" t="s">
        <v>312</v>
      </c>
      <c r="I10" s="27" t="s">
        <v>313</v>
      </c>
      <c r="J10" s="27" t="s">
        <v>501</v>
      </c>
      <c r="K10" s="165"/>
      <c r="L10" s="27" t="s">
        <v>20</v>
      </c>
      <c r="M10" s="27" t="s">
        <v>312</v>
      </c>
      <c r="N10" s="27" t="s">
        <v>313</v>
      </c>
      <c r="O10" s="27" t="s">
        <v>501</v>
      </c>
      <c r="P10" s="199"/>
      <c r="Q10" s="199"/>
    </row>
    <row r="11" spans="1:17" x14ac:dyDescent="0.25">
      <c r="A11" s="89"/>
      <c r="B11" s="90">
        <v>1</v>
      </c>
      <c r="C11" s="90">
        <v>2</v>
      </c>
      <c r="D11" s="90">
        <v>3</v>
      </c>
      <c r="E11" s="90">
        <v>4</v>
      </c>
      <c r="F11" s="90">
        <v>5</v>
      </c>
      <c r="G11" s="90">
        <v>6</v>
      </c>
      <c r="H11" s="90">
        <v>7</v>
      </c>
      <c r="I11" s="90">
        <v>8</v>
      </c>
      <c r="J11" s="90">
        <v>9</v>
      </c>
      <c r="K11" s="90">
        <v>10</v>
      </c>
      <c r="L11" s="90">
        <v>11</v>
      </c>
      <c r="M11" s="90">
        <v>12</v>
      </c>
      <c r="N11" s="90">
        <v>13</v>
      </c>
      <c r="O11" s="90">
        <v>14</v>
      </c>
      <c r="P11" s="200">
        <v>15</v>
      </c>
      <c r="Q11" s="200"/>
    </row>
    <row r="12" spans="1:17" ht="24" x14ac:dyDescent="0.25">
      <c r="A12" s="89"/>
      <c r="B12" s="7" t="s">
        <v>502</v>
      </c>
      <c r="C12" s="40"/>
      <c r="D12" s="82"/>
      <c r="E12" s="82"/>
      <c r="F12" s="82"/>
      <c r="G12" s="82"/>
      <c r="H12" s="82"/>
      <c r="I12" s="82"/>
      <c r="J12" s="82"/>
      <c r="K12" s="82"/>
      <c r="L12" s="82"/>
      <c r="M12" s="82"/>
      <c r="N12" s="82"/>
      <c r="O12" s="82"/>
      <c r="P12" s="186"/>
      <c r="Q12" s="186"/>
    </row>
    <row r="13" spans="1:17" ht="24" x14ac:dyDescent="0.25">
      <c r="A13" s="89"/>
      <c r="B13" s="91" t="s">
        <v>503</v>
      </c>
      <c r="C13" s="40"/>
      <c r="D13" s="82"/>
      <c r="E13" s="82"/>
      <c r="F13" s="82"/>
      <c r="G13" s="82"/>
      <c r="H13" s="82"/>
      <c r="I13" s="82"/>
      <c r="J13" s="82"/>
      <c r="K13" s="82"/>
      <c r="L13" s="82"/>
      <c r="M13" s="82"/>
      <c r="N13" s="82"/>
      <c r="O13" s="82"/>
      <c r="P13" s="186"/>
      <c r="Q13" s="186"/>
    </row>
    <row r="14" spans="1:17" ht="84" x14ac:dyDescent="0.25">
      <c r="A14" s="89"/>
      <c r="B14" s="91" t="s">
        <v>504</v>
      </c>
      <c r="C14" s="40"/>
      <c r="D14" s="82"/>
      <c r="E14" s="82"/>
      <c r="F14" s="82"/>
      <c r="G14" s="82"/>
      <c r="H14" s="82"/>
      <c r="I14" s="82"/>
      <c r="J14" s="82"/>
      <c r="K14" s="82"/>
      <c r="L14" s="82"/>
      <c r="M14" s="82"/>
      <c r="N14" s="82"/>
      <c r="O14" s="82"/>
      <c r="P14" s="186"/>
      <c r="Q14" s="186"/>
    </row>
    <row r="15" spans="1:17" ht="24" x14ac:dyDescent="0.25">
      <c r="A15" s="89"/>
      <c r="B15" s="7" t="s">
        <v>505</v>
      </c>
      <c r="C15" s="40"/>
      <c r="D15" s="82"/>
      <c r="E15" s="82"/>
      <c r="F15" s="82"/>
      <c r="G15" s="82"/>
      <c r="H15" s="82"/>
      <c r="I15" s="82"/>
      <c r="J15" s="82"/>
      <c r="K15" s="82"/>
      <c r="L15" s="82"/>
      <c r="M15" s="82"/>
      <c r="N15" s="82"/>
      <c r="O15" s="82"/>
      <c r="P15" s="187"/>
      <c r="Q15" s="186"/>
    </row>
    <row r="16" spans="1:17" ht="24" customHeight="1" x14ac:dyDescent="0.25">
      <c r="A16" s="92"/>
      <c r="B16" s="188" t="s">
        <v>377</v>
      </c>
      <c r="C16" s="188" t="s">
        <v>506</v>
      </c>
      <c r="D16" s="189">
        <v>2019</v>
      </c>
      <c r="E16" s="190">
        <v>2020</v>
      </c>
      <c r="F16" s="176" t="s">
        <v>507</v>
      </c>
      <c r="G16" s="191">
        <f>J16</f>
        <v>40000000</v>
      </c>
      <c r="H16" s="179">
        <v>0</v>
      </c>
      <c r="I16" s="179">
        <v>0</v>
      </c>
      <c r="J16" s="179">
        <v>40000000</v>
      </c>
      <c r="K16" s="176" t="s">
        <v>593</v>
      </c>
      <c r="L16" s="181">
        <v>50000000</v>
      </c>
      <c r="M16" s="184">
        <v>0</v>
      </c>
      <c r="N16" s="184">
        <v>0</v>
      </c>
      <c r="O16" s="184">
        <v>50000000</v>
      </c>
      <c r="P16" s="97" t="s">
        <v>508</v>
      </c>
      <c r="Q16" s="98" t="s">
        <v>589</v>
      </c>
    </row>
    <row r="17" spans="1:17" ht="60" x14ac:dyDescent="0.25">
      <c r="A17" s="92"/>
      <c r="B17" s="188"/>
      <c r="C17" s="188"/>
      <c r="D17" s="189"/>
      <c r="E17" s="190"/>
      <c r="F17" s="176"/>
      <c r="G17" s="191"/>
      <c r="H17" s="179"/>
      <c r="I17" s="179"/>
      <c r="J17" s="179"/>
      <c r="K17" s="180"/>
      <c r="L17" s="182"/>
      <c r="M17" s="185"/>
      <c r="N17" s="185"/>
      <c r="O17" s="185"/>
      <c r="P17" s="97" t="s">
        <v>509</v>
      </c>
      <c r="Q17" s="98" t="s">
        <v>590</v>
      </c>
    </row>
    <row r="18" spans="1:17" ht="132" x14ac:dyDescent="0.25">
      <c r="A18" s="92"/>
      <c r="B18" s="188"/>
      <c r="C18" s="188"/>
      <c r="D18" s="189"/>
      <c r="E18" s="190"/>
      <c r="F18" s="176"/>
      <c r="G18" s="191"/>
      <c r="H18" s="179"/>
      <c r="I18" s="179"/>
      <c r="J18" s="179"/>
      <c r="K18" s="180"/>
      <c r="L18" s="182"/>
      <c r="M18" s="185"/>
      <c r="N18" s="185"/>
      <c r="O18" s="185"/>
      <c r="P18" s="97" t="s">
        <v>510</v>
      </c>
      <c r="Q18" s="98" t="s">
        <v>591</v>
      </c>
    </row>
    <row r="19" spans="1:17" ht="68.25" customHeight="1" x14ac:dyDescent="0.25">
      <c r="A19" s="92"/>
      <c r="B19" s="188"/>
      <c r="C19" s="188"/>
      <c r="D19" s="189"/>
      <c r="E19" s="190"/>
      <c r="F19" s="176"/>
      <c r="G19" s="191"/>
      <c r="H19" s="179"/>
      <c r="I19" s="179"/>
      <c r="J19" s="179"/>
      <c r="K19" s="180"/>
      <c r="L19" s="183"/>
      <c r="M19" s="185"/>
      <c r="N19" s="185"/>
      <c r="O19" s="185"/>
      <c r="P19" s="97" t="s">
        <v>511</v>
      </c>
      <c r="Q19" s="98" t="s">
        <v>592</v>
      </c>
    </row>
    <row r="20" spans="1:17" x14ac:dyDescent="0.25">
      <c r="B20" s="177" t="s">
        <v>512</v>
      </c>
      <c r="C20" s="177"/>
      <c r="D20" s="177"/>
      <c r="E20" s="177"/>
      <c r="F20" s="177"/>
      <c r="G20" s="177"/>
      <c r="H20" s="177"/>
      <c r="I20" s="177"/>
      <c r="J20" s="177"/>
      <c r="K20" s="177"/>
      <c r="L20" s="177"/>
      <c r="M20" s="177"/>
      <c r="N20" s="177"/>
      <c r="O20" s="177"/>
      <c r="P20" s="177"/>
      <c r="Q20" s="177"/>
    </row>
    <row r="21" spans="1:17" ht="33.75" customHeight="1" x14ac:dyDescent="0.25">
      <c r="B21" s="178" t="s">
        <v>513</v>
      </c>
      <c r="C21" s="178"/>
      <c r="D21" s="178"/>
      <c r="E21" s="178"/>
      <c r="F21" s="178"/>
      <c r="G21" s="178"/>
      <c r="H21" s="178"/>
      <c r="I21" s="178"/>
      <c r="J21" s="178"/>
      <c r="K21" s="178"/>
      <c r="L21" s="178"/>
      <c r="M21" s="178"/>
      <c r="N21" s="178"/>
      <c r="O21" s="178"/>
      <c r="P21" s="178"/>
      <c r="Q21" s="178"/>
    </row>
  </sheetData>
  <mergeCells count="34">
    <mergeCell ref="P13:Q13"/>
    <mergeCell ref="B5:P5"/>
    <mergeCell ref="B7:P7"/>
    <mergeCell ref="B8:J8"/>
    <mergeCell ref="K8:Q8"/>
    <mergeCell ref="B9:B10"/>
    <mergeCell ref="C9:C10"/>
    <mergeCell ref="D9:D10"/>
    <mergeCell ref="E9:E10"/>
    <mergeCell ref="F9:F10"/>
    <mergeCell ref="G9:J9"/>
    <mergeCell ref="K9:K10"/>
    <mergeCell ref="L9:O9"/>
    <mergeCell ref="P9:Q10"/>
    <mergeCell ref="P11:Q11"/>
    <mergeCell ref="P12:Q12"/>
    <mergeCell ref="P14:Q14"/>
    <mergeCell ref="P15:Q15"/>
    <mergeCell ref="B16:B19"/>
    <mergeCell ref="C16:C19"/>
    <mergeCell ref="D16:D19"/>
    <mergeCell ref="E16:E19"/>
    <mergeCell ref="F16:F19"/>
    <mergeCell ref="G16:G19"/>
    <mergeCell ref="H16:H19"/>
    <mergeCell ref="I16:I19"/>
    <mergeCell ref="B20:Q20"/>
    <mergeCell ref="B21:Q21"/>
    <mergeCell ref="J16:J19"/>
    <mergeCell ref="K16:K19"/>
    <mergeCell ref="L16:L19"/>
    <mergeCell ref="M16:M19"/>
    <mergeCell ref="N16:N19"/>
    <mergeCell ref="O16:O19"/>
  </mergeCells>
  <pageMargins left="0.7" right="0.7" top="0.75" bottom="0.75" header="0.3" footer="0.3"/>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P170"/>
  <sheetViews>
    <sheetView zoomScale="89" zoomScaleNormal="89" workbookViewId="0">
      <pane ySplit="7" topLeftCell="A44" activePane="bottomLeft" state="frozen"/>
      <selection pane="bottomLeft" activeCell="G55" sqref="G55"/>
    </sheetView>
  </sheetViews>
  <sheetFormatPr defaultColWidth="9.140625" defaultRowHeight="15" x14ac:dyDescent="0.25"/>
  <cols>
    <col min="2" max="2" width="12.140625" customWidth="1"/>
    <col min="3" max="3" width="44.85546875" customWidth="1"/>
    <col min="4" max="4" width="18.28515625" customWidth="1"/>
    <col min="5" max="5" width="21.28515625" customWidth="1"/>
    <col min="6" max="7" width="18.7109375" customWidth="1"/>
    <col min="8" max="8" width="19.42578125" customWidth="1"/>
    <col min="9" max="9" width="15.140625" customWidth="1"/>
    <col min="11" max="11" width="10.5703125" customWidth="1"/>
    <col min="13" max="13" width="15.42578125" customWidth="1"/>
    <col min="14" max="14" width="22.85546875" customWidth="1"/>
    <col min="16" max="16" width="11.7109375" customWidth="1"/>
  </cols>
  <sheetData>
    <row r="5" spans="1:12" x14ac:dyDescent="0.25">
      <c r="A5" s="15"/>
      <c r="B5" s="15"/>
      <c r="C5" s="15"/>
      <c r="D5" s="15"/>
      <c r="E5" s="15"/>
      <c r="F5" s="15"/>
      <c r="G5" s="15"/>
      <c r="H5" s="15"/>
    </row>
    <row r="6" spans="1:12" x14ac:dyDescent="0.25">
      <c r="B6" s="16" t="s">
        <v>205</v>
      </c>
      <c r="C6" s="1"/>
      <c r="D6" s="1"/>
      <c r="E6" s="1"/>
      <c r="F6" s="1"/>
      <c r="G6" s="1"/>
      <c r="H6" s="1"/>
      <c r="I6" s="11"/>
      <c r="K6" s="17"/>
    </row>
    <row r="7" spans="1:12" ht="71.25" customHeight="1" x14ac:dyDescent="0.25">
      <c r="A7" s="15"/>
      <c r="B7" s="22" t="s">
        <v>232</v>
      </c>
      <c r="C7" s="22" t="s">
        <v>233</v>
      </c>
      <c r="D7" s="44" t="s">
        <v>312</v>
      </c>
      <c r="E7" s="44" t="s">
        <v>313</v>
      </c>
      <c r="F7" s="45" t="s">
        <v>29</v>
      </c>
      <c r="G7" s="45" t="s">
        <v>30</v>
      </c>
      <c r="H7" s="60" t="s">
        <v>21</v>
      </c>
      <c r="I7" s="46" t="s">
        <v>22</v>
      </c>
    </row>
    <row r="8" spans="1:12" x14ac:dyDescent="0.25">
      <c r="A8" s="15"/>
      <c r="B8" s="201" t="s">
        <v>234</v>
      </c>
      <c r="C8" s="14" t="s">
        <v>311</v>
      </c>
      <c r="D8" s="29">
        <v>370606.6</v>
      </c>
      <c r="E8" s="29">
        <v>32700.58</v>
      </c>
      <c r="F8" s="30">
        <f t="shared" ref="F8:F24" si="0">E8+D8</f>
        <v>403307.18</v>
      </c>
      <c r="G8" s="30">
        <v>32700.59</v>
      </c>
      <c r="H8" s="44"/>
      <c r="I8" s="47"/>
    </row>
    <row r="9" spans="1:12" ht="25.5" x14ac:dyDescent="0.25">
      <c r="A9" s="15"/>
      <c r="B9" s="202"/>
      <c r="C9" s="19" t="s">
        <v>235</v>
      </c>
      <c r="D9" s="30">
        <v>473418.05</v>
      </c>
      <c r="E9" s="30">
        <v>41772.18</v>
      </c>
      <c r="F9" s="29">
        <f t="shared" si="0"/>
        <v>515190.23</v>
      </c>
      <c r="G9" s="30">
        <v>41772.19</v>
      </c>
      <c r="H9" s="61">
        <v>19518.310000000001</v>
      </c>
      <c r="I9" s="48">
        <v>760.49</v>
      </c>
      <c r="K9" s="20"/>
    </row>
    <row r="10" spans="1:12" ht="26.25" x14ac:dyDescent="0.25">
      <c r="A10" s="15"/>
      <c r="B10" s="203"/>
      <c r="C10" s="12" t="s">
        <v>236</v>
      </c>
      <c r="D10" s="30">
        <v>332104.34999999998</v>
      </c>
      <c r="E10" s="30">
        <v>29303.32</v>
      </c>
      <c r="F10" s="30">
        <f t="shared" si="0"/>
        <v>361407.67</v>
      </c>
      <c r="G10" s="30">
        <v>29303.33</v>
      </c>
      <c r="H10" s="29">
        <v>221546.37</v>
      </c>
      <c r="I10" s="29">
        <v>20631.18</v>
      </c>
      <c r="L10" s="20"/>
    </row>
    <row r="11" spans="1:12" x14ac:dyDescent="0.25">
      <c r="A11" s="15"/>
      <c r="B11" s="204" t="s">
        <v>249</v>
      </c>
      <c r="C11" s="204"/>
      <c r="D11" s="30"/>
      <c r="E11" s="30"/>
      <c r="F11" s="37">
        <f>SUM(F8:F10)</f>
        <v>1279905.0799999998</v>
      </c>
      <c r="G11" s="37">
        <f>SUM(G8:G10)</f>
        <v>103776.11</v>
      </c>
      <c r="H11" s="35">
        <f>SUM(H9:H10)</f>
        <v>241064.68</v>
      </c>
      <c r="I11" s="35">
        <f>SUM(I9:I10)</f>
        <v>21391.670000000002</v>
      </c>
      <c r="L11" s="20"/>
    </row>
    <row r="12" spans="1:12" x14ac:dyDescent="0.25">
      <c r="A12" s="15"/>
      <c r="B12" s="22"/>
      <c r="C12" s="22"/>
      <c r="D12" s="30"/>
      <c r="E12" s="30"/>
      <c r="F12" s="30"/>
      <c r="G12" s="30"/>
      <c r="H12" s="29"/>
      <c r="I12" s="29"/>
      <c r="L12" s="20"/>
    </row>
    <row r="13" spans="1:12" x14ac:dyDescent="0.25">
      <c r="A13" s="15"/>
      <c r="B13" s="205" t="s">
        <v>237</v>
      </c>
      <c r="C13" s="10" t="s">
        <v>240</v>
      </c>
      <c r="D13" s="30">
        <v>90789.87</v>
      </c>
      <c r="E13" s="30">
        <v>8010.87</v>
      </c>
      <c r="F13" s="30">
        <f t="shared" si="0"/>
        <v>98800.739999999991</v>
      </c>
      <c r="G13" s="30">
        <v>8010.87</v>
      </c>
      <c r="H13" s="52">
        <v>98800.74</v>
      </c>
      <c r="I13" s="29">
        <v>8010.87</v>
      </c>
      <c r="J13" s="24" t="s">
        <v>475</v>
      </c>
    </row>
    <row r="14" spans="1:12" x14ac:dyDescent="0.25">
      <c r="A14" s="15"/>
      <c r="B14" s="205"/>
      <c r="C14" s="10" t="s">
        <v>238</v>
      </c>
      <c r="D14" s="30">
        <v>133599.99</v>
      </c>
      <c r="E14" s="30">
        <v>11788.23</v>
      </c>
      <c r="F14" s="30">
        <f t="shared" si="0"/>
        <v>145388.22</v>
      </c>
      <c r="G14" s="30">
        <v>11788.25</v>
      </c>
      <c r="H14" s="29">
        <v>81518.720000000001</v>
      </c>
      <c r="I14" s="29">
        <v>6779.56</v>
      </c>
    </row>
    <row r="15" spans="1:12" x14ac:dyDescent="0.25">
      <c r="A15" s="15"/>
      <c r="B15" s="205"/>
      <c r="C15" s="10" t="s">
        <v>239</v>
      </c>
      <c r="D15" s="30">
        <v>320496.34999999998</v>
      </c>
      <c r="E15" s="30">
        <v>28279.09</v>
      </c>
      <c r="F15" s="30">
        <f t="shared" si="0"/>
        <v>348775.44</v>
      </c>
      <c r="G15" s="30">
        <v>28279.09</v>
      </c>
      <c r="H15" s="29">
        <v>255537.43</v>
      </c>
      <c r="I15" s="29">
        <v>15939.37</v>
      </c>
      <c r="J15" s="24"/>
    </row>
    <row r="16" spans="1:12" ht="24" x14ac:dyDescent="0.25">
      <c r="A16" s="15"/>
      <c r="B16" s="205"/>
      <c r="C16" s="10" t="s">
        <v>241</v>
      </c>
      <c r="D16" s="30">
        <v>474188.52</v>
      </c>
      <c r="E16" s="30">
        <v>41840.160000000003</v>
      </c>
      <c r="F16" s="30">
        <f t="shared" si="0"/>
        <v>516028.68000000005</v>
      </c>
      <c r="G16" s="30">
        <v>41840.17</v>
      </c>
      <c r="H16" s="29">
        <v>392097.8</v>
      </c>
      <c r="I16" s="29">
        <v>17075.830000000002</v>
      </c>
    </row>
    <row r="17" spans="1:16" ht="24" x14ac:dyDescent="0.25">
      <c r="A17" s="15"/>
      <c r="B17" s="205"/>
      <c r="C17" s="10" t="s">
        <v>242</v>
      </c>
      <c r="D17" s="30">
        <v>246573.38</v>
      </c>
      <c r="E17" s="30">
        <v>21756.47</v>
      </c>
      <c r="F17" s="30">
        <f t="shared" si="0"/>
        <v>268329.84999999998</v>
      </c>
      <c r="G17" s="30">
        <v>21756.48</v>
      </c>
      <c r="H17" s="29">
        <v>208347.03</v>
      </c>
      <c r="I17" s="29">
        <v>77278.2</v>
      </c>
    </row>
    <row r="18" spans="1:16" x14ac:dyDescent="0.25">
      <c r="A18" s="15"/>
      <c r="B18" s="204" t="s">
        <v>249</v>
      </c>
      <c r="C18" s="204"/>
      <c r="D18" s="30"/>
      <c r="E18" s="30"/>
      <c r="F18" s="37">
        <f>SUM(F13:F17)</f>
        <v>1377322.9300000002</v>
      </c>
      <c r="G18" s="37">
        <f>SUM(G13:G17)</f>
        <v>111674.86</v>
      </c>
      <c r="H18" s="35">
        <f>SUM(H13:H17)</f>
        <v>1036301.72</v>
      </c>
      <c r="I18" s="35">
        <f>SUM(I13:I17)</f>
        <v>125083.83</v>
      </c>
    </row>
    <row r="19" spans="1:16" x14ac:dyDescent="0.25">
      <c r="A19" s="15"/>
      <c r="B19" s="13"/>
      <c r="C19" s="10"/>
      <c r="D19" s="30"/>
      <c r="E19" s="30"/>
      <c r="F19" s="30"/>
      <c r="G19" s="30"/>
      <c r="H19" s="29"/>
      <c r="I19" s="29"/>
    </row>
    <row r="20" spans="1:16" ht="24" x14ac:dyDescent="0.25">
      <c r="A20" s="15"/>
      <c r="B20" s="205" t="s">
        <v>243</v>
      </c>
      <c r="C20" s="10" t="s">
        <v>245</v>
      </c>
      <c r="D20" s="30">
        <v>612881.11</v>
      </c>
      <c r="E20" s="30">
        <v>0</v>
      </c>
      <c r="F20" s="30">
        <f t="shared" si="0"/>
        <v>612881.11</v>
      </c>
      <c r="G20" s="30">
        <v>108155.49</v>
      </c>
      <c r="H20" s="29">
        <v>344798.53</v>
      </c>
      <c r="I20" s="29">
        <v>60846.8</v>
      </c>
    </row>
    <row r="21" spans="1:16" ht="24" x14ac:dyDescent="0.25">
      <c r="A21" s="15"/>
      <c r="B21" s="205"/>
      <c r="C21" s="10" t="s">
        <v>247</v>
      </c>
      <c r="D21" s="30">
        <v>120944</v>
      </c>
      <c r="E21" s="30">
        <v>0</v>
      </c>
      <c r="F21" s="30">
        <f t="shared" si="0"/>
        <v>120944</v>
      </c>
      <c r="G21" s="30">
        <v>21343.06</v>
      </c>
      <c r="H21" s="29">
        <v>120944</v>
      </c>
      <c r="I21" s="29">
        <v>21343.06</v>
      </c>
      <c r="J21" s="24"/>
      <c r="L21" s="21"/>
    </row>
    <row r="22" spans="1:16" ht="24" x14ac:dyDescent="0.25">
      <c r="B22" s="205"/>
      <c r="C22" s="10" t="s">
        <v>244</v>
      </c>
      <c r="D22" s="30">
        <v>132469.34</v>
      </c>
      <c r="E22" s="30">
        <v>0</v>
      </c>
      <c r="F22" s="30">
        <f t="shared" si="0"/>
        <v>132469.34</v>
      </c>
      <c r="G22" s="30">
        <v>56518.79</v>
      </c>
      <c r="H22" s="29">
        <v>73702.350000000006</v>
      </c>
      <c r="I22" s="29">
        <v>31445.52</v>
      </c>
    </row>
    <row r="23" spans="1:16" ht="24" x14ac:dyDescent="0.25">
      <c r="B23" s="205"/>
      <c r="C23" s="10" t="s">
        <v>246</v>
      </c>
      <c r="D23" s="30">
        <v>418433.05</v>
      </c>
      <c r="E23" s="30">
        <v>0</v>
      </c>
      <c r="F23" s="30">
        <f t="shared" si="0"/>
        <v>418433.05</v>
      </c>
      <c r="G23" s="30">
        <v>73841.13</v>
      </c>
      <c r="H23" s="29">
        <v>413544.77</v>
      </c>
      <c r="I23" s="29">
        <v>62299.5</v>
      </c>
      <c r="J23" s="24"/>
    </row>
    <row r="24" spans="1:16" ht="24" x14ac:dyDescent="0.25">
      <c r="B24" s="205"/>
      <c r="C24" s="10" t="s">
        <v>248</v>
      </c>
      <c r="D24" s="30">
        <v>371142.5</v>
      </c>
      <c r="E24" s="30">
        <v>0</v>
      </c>
      <c r="F24" s="30">
        <f t="shared" si="0"/>
        <v>371142.5</v>
      </c>
      <c r="G24" s="30">
        <v>65495.74</v>
      </c>
      <c r="H24" s="29">
        <v>310456.67</v>
      </c>
      <c r="I24" s="29">
        <v>54303.34</v>
      </c>
    </row>
    <row r="25" spans="1:16" x14ac:dyDescent="0.25">
      <c r="B25" s="204" t="s">
        <v>249</v>
      </c>
      <c r="C25" s="204"/>
      <c r="D25" s="34"/>
      <c r="E25" s="34"/>
      <c r="F25" s="35">
        <f>SUM(F20:F24)</f>
        <v>1655870</v>
      </c>
      <c r="G25" s="35">
        <f>SUM(G20:G24)</f>
        <v>325354.21000000002</v>
      </c>
      <c r="H25" s="35">
        <f>SUM(H20:H24)</f>
        <v>1263446.32</v>
      </c>
      <c r="I25" s="35">
        <f>SUM(I20:I24)</f>
        <v>230238.22</v>
      </c>
    </row>
    <row r="26" spans="1:16" x14ac:dyDescent="0.25">
      <c r="B26" s="17" t="s">
        <v>250</v>
      </c>
      <c r="D26" s="49"/>
      <c r="E26" s="49"/>
      <c r="F26" s="49"/>
      <c r="G26" s="49"/>
      <c r="H26" s="49"/>
      <c r="I26" s="50"/>
    </row>
    <row r="27" spans="1:16" ht="26.25" x14ac:dyDescent="0.25">
      <c r="B27" s="13" t="s">
        <v>251</v>
      </c>
      <c r="C27" s="12" t="s">
        <v>252</v>
      </c>
      <c r="D27" s="51">
        <v>588896.63</v>
      </c>
      <c r="E27" s="51">
        <v>0</v>
      </c>
      <c r="F27" s="30">
        <f>E27+D27</f>
        <v>588896.63</v>
      </c>
      <c r="G27" s="30">
        <v>103922.94</v>
      </c>
      <c r="H27" s="29">
        <v>576078.79</v>
      </c>
      <c r="I27" s="29">
        <v>88509.22</v>
      </c>
      <c r="M27" s="20"/>
      <c r="N27" s="20"/>
      <c r="P27" s="20"/>
    </row>
    <row r="28" spans="1:16" x14ac:dyDescent="0.25">
      <c r="B28" s="204" t="s">
        <v>249</v>
      </c>
      <c r="C28" s="204"/>
      <c r="D28" s="51"/>
      <c r="E28" s="51"/>
      <c r="F28" s="37">
        <f>SUM(F27)</f>
        <v>588896.63</v>
      </c>
      <c r="G28" s="37">
        <f>SUM(G27)</f>
        <v>103922.94</v>
      </c>
      <c r="H28" s="35">
        <f>SUM(H27)</f>
        <v>576078.79</v>
      </c>
      <c r="I28" s="35">
        <f>SUM(I27)</f>
        <v>88509.22</v>
      </c>
      <c r="M28" s="20"/>
      <c r="N28" s="20"/>
      <c r="P28" s="20"/>
    </row>
    <row r="29" spans="1:16" x14ac:dyDescent="0.25">
      <c r="B29" s="13"/>
      <c r="C29" s="12"/>
      <c r="D29" s="51"/>
      <c r="E29" s="51"/>
      <c r="F29" s="30"/>
      <c r="G29" s="30"/>
      <c r="H29" s="29"/>
      <c r="I29" s="29"/>
      <c r="M29" s="20"/>
      <c r="N29" s="20"/>
      <c r="P29" s="20"/>
    </row>
    <row r="30" spans="1:16" ht="26.25" x14ac:dyDescent="0.25">
      <c r="B30" s="205" t="s">
        <v>253</v>
      </c>
      <c r="C30" s="12" t="s">
        <v>254</v>
      </c>
      <c r="D30" s="51">
        <v>551000</v>
      </c>
      <c r="E30" s="51">
        <v>0</v>
      </c>
      <c r="F30" s="30">
        <f>E30+D30</f>
        <v>551000</v>
      </c>
      <c r="G30" s="51">
        <v>97236</v>
      </c>
      <c r="H30" s="29">
        <v>489866.81</v>
      </c>
      <c r="I30" s="52">
        <v>336848.74</v>
      </c>
      <c r="J30" s="24" t="s">
        <v>476</v>
      </c>
      <c r="M30" s="20"/>
      <c r="N30" s="20"/>
      <c r="P30" s="20"/>
    </row>
    <row r="31" spans="1:16" ht="26.25" x14ac:dyDescent="0.25">
      <c r="B31" s="205"/>
      <c r="C31" s="12" t="s">
        <v>255</v>
      </c>
      <c r="D31" s="51">
        <v>478000</v>
      </c>
      <c r="E31" s="51">
        <v>0</v>
      </c>
      <c r="F31" s="30">
        <f>E31+D31</f>
        <v>478000</v>
      </c>
      <c r="G31" s="51">
        <v>84743.66</v>
      </c>
      <c r="H31" s="29">
        <v>478000</v>
      </c>
      <c r="I31" s="29">
        <v>84743.66</v>
      </c>
      <c r="M31" s="20"/>
      <c r="N31" s="20"/>
      <c r="P31" s="20"/>
    </row>
    <row r="32" spans="1:16" x14ac:dyDescent="0.25">
      <c r="B32" s="204" t="s">
        <v>249</v>
      </c>
      <c r="C32" s="204"/>
      <c r="D32" s="34"/>
      <c r="E32" s="34"/>
      <c r="F32" s="35">
        <f>SUM(F30:F31)</f>
        <v>1029000</v>
      </c>
      <c r="G32" s="35">
        <f>SUM(G30:G31)</f>
        <v>181979.66</v>
      </c>
      <c r="H32" s="35">
        <f>SUM(H30:H31)</f>
        <v>967866.81</v>
      </c>
      <c r="I32" s="35">
        <f>SUM(I30:I31)</f>
        <v>421592.4</v>
      </c>
      <c r="M32" s="20"/>
      <c r="N32" s="20"/>
    </row>
    <row r="33" spans="2:16" x14ac:dyDescent="0.25">
      <c r="B33" s="17" t="s">
        <v>256</v>
      </c>
      <c r="D33" s="49"/>
      <c r="E33" s="49"/>
      <c r="F33" s="49"/>
      <c r="G33" s="49"/>
      <c r="H33" s="49"/>
      <c r="I33" s="50"/>
      <c r="M33" s="20"/>
      <c r="N33" s="20"/>
      <c r="P33" s="20"/>
    </row>
    <row r="34" spans="2:16" x14ac:dyDescent="0.25">
      <c r="B34" s="205" t="s">
        <v>257</v>
      </c>
      <c r="C34" s="10" t="s">
        <v>259</v>
      </c>
      <c r="D34" s="30">
        <v>66567.12</v>
      </c>
      <c r="E34" s="30">
        <v>11747.14</v>
      </c>
      <c r="F34" s="30">
        <f>E34+D34</f>
        <v>78314.259999999995</v>
      </c>
      <c r="G34" s="30">
        <v>0</v>
      </c>
      <c r="H34" s="52">
        <v>78314.259999999995</v>
      </c>
      <c r="I34" s="29">
        <v>0</v>
      </c>
      <c r="J34" s="24"/>
    </row>
    <row r="35" spans="2:16" ht="24" x14ac:dyDescent="0.25">
      <c r="B35" s="205"/>
      <c r="C35" s="10" t="s">
        <v>260</v>
      </c>
      <c r="D35" s="30">
        <v>360802.83</v>
      </c>
      <c r="E35" s="30">
        <v>0</v>
      </c>
      <c r="F35" s="30">
        <f>E35+D35</f>
        <v>360802.83</v>
      </c>
      <c r="G35" s="30">
        <v>63671.09</v>
      </c>
      <c r="H35" s="29">
        <v>360760.64</v>
      </c>
      <c r="I35" s="29">
        <v>63663.64</v>
      </c>
      <c r="J35" s="24"/>
    </row>
    <row r="36" spans="2:16" x14ac:dyDescent="0.25">
      <c r="B36" s="205"/>
      <c r="C36" s="10" t="s">
        <v>314</v>
      </c>
      <c r="D36" s="30">
        <v>162503.85</v>
      </c>
      <c r="E36" s="30">
        <v>28677.15</v>
      </c>
      <c r="F36" s="30">
        <f>E36+D36</f>
        <v>191181</v>
      </c>
      <c r="G36" s="30">
        <v>411.03</v>
      </c>
      <c r="H36" s="29"/>
      <c r="I36" s="29"/>
    </row>
    <row r="37" spans="2:16" ht="24" x14ac:dyDescent="0.25">
      <c r="B37" s="205"/>
      <c r="C37" s="10" t="s">
        <v>258</v>
      </c>
      <c r="D37" s="30">
        <v>296892.96000000002</v>
      </c>
      <c r="E37" s="30">
        <v>52392.88</v>
      </c>
      <c r="F37" s="30">
        <f>E37+D37</f>
        <v>349285.84</v>
      </c>
      <c r="G37" s="30">
        <v>0</v>
      </c>
      <c r="H37" s="52">
        <v>348683.94</v>
      </c>
      <c r="I37" s="29">
        <v>0</v>
      </c>
    </row>
    <row r="38" spans="2:16" x14ac:dyDescent="0.25">
      <c r="B38" s="204" t="s">
        <v>249</v>
      </c>
      <c r="C38" s="204"/>
      <c r="D38" s="34"/>
      <c r="E38" s="34"/>
      <c r="F38" s="35">
        <f>SUM(F34:F37)</f>
        <v>979583.93000000017</v>
      </c>
      <c r="G38" s="35">
        <f>SUM(G34:G37)</f>
        <v>64082.119999999995</v>
      </c>
      <c r="H38" s="35">
        <f>SUM(H34:H37)</f>
        <v>787758.84000000008</v>
      </c>
      <c r="I38" s="35">
        <f>SUM(I34:I37)</f>
        <v>63663.64</v>
      </c>
    </row>
    <row r="39" spans="2:16" x14ac:dyDescent="0.25">
      <c r="B39" s="17" t="s">
        <v>261</v>
      </c>
      <c r="D39" s="49"/>
      <c r="E39" s="49"/>
      <c r="F39" s="49"/>
      <c r="G39" s="49"/>
      <c r="H39" s="49"/>
      <c r="I39" s="50"/>
    </row>
    <row r="40" spans="2:16" x14ac:dyDescent="0.25">
      <c r="B40" s="205" t="s">
        <v>262</v>
      </c>
      <c r="C40" s="10" t="s">
        <v>315</v>
      </c>
      <c r="D40" s="51">
        <v>325350.08</v>
      </c>
      <c r="E40" s="51">
        <v>0</v>
      </c>
      <c r="F40" s="29">
        <f t="shared" ref="F40:F85" si="1">E40+D40</f>
        <v>325350.08</v>
      </c>
      <c r="G40" s="51">
        <v>57419.22</v>
      </c>
      <c r="H40" s="29">
        <v>147860.76</v>
      </c>
      <c r="I40" s="29">
        <v>25495.58</v>
      </c>
    </row>
    <row r="41" spans="2:16" x14ac:dyDescent="0.25">
      <c r="B41" s="205"/>
      <c r="C41" s="10" t="s">
        <v>316</v>
      </c>
      <c r="D41" s="51">
        <v>1539362.04</v>
      </c>
      <c r="E41" s="51">
        <v>0</v>
      </c>
      <c r="F41" s="29">
        <f t="shared" si="1"/>
        <v>1539362.04</v>
      </c>
      <c r="G41" s="51">
        <v>271652.12</v>
      </c>
      <c r="H41" s="29">
        <v>1464712.5</v>
      </c>
      <c r="I41" s="29">
        <v>255277.49</v>
      </c>
    </row>
    <row r="42" spans="2:16" x14ac:dyDescent="0.25">
      <c r="B42" s="205"/>
      <c r="C42" s="10" t="s">
        <v>317</v>
      </c>
      <c r="D42" s="51">
        <v>263823.76</v>
      </c>
      <c r="E42" s="51">
        <v>0</v>
      </c>
      <c r="F42" s="29">
        <f t="shared" si="1"/>
        <v>263823.76</v>
      </c>
      <c r="G42" s="51">
        <v>46557.14</v>
      </c>
      <c r="H42" s="29">
        <v>158754.85999999999</v>
      </c>
      <c r="I42" s="29">
        <v>26850.85</v>
      </c>
    </row>
    <row r="43" spans="2:16" x14ac:dyDescent="0.25">
      <c r="B43" s="205"/>
      <c r="C43" s="10" t="s">
        <v>318</v>
      </c>
      <c r="D43" s="51">
        <v>128791.14</v>
      </c>
      <c r="E43" s="51">
        <v>0</v>
      </c>
      <c r="F43" s="29">
        <f t="shared" si="1"/>
        <v>128791.14</v>
      </c>
      <c r="G43" s="51">
        <v>22727.85</v>
      </c>
      <c r="H43" s="29">
        <v>102904.52</v>
      </c>
      <c r="I43" s="29">
        <v>14171.39</v>
      </c>
    </row>
    <row r="44" spans="2:16" x14ac:dyDescent="0.25">
      <c r="B44" s="205"/>
      <c r="C44" s="10" t="s">
        <v>263</v>
      </c>
      <c r="D44" s="51">
        <v>567351.52</v>
      </c>
      <c r="E44" s="51">
        <v>0</v>
      </c>
      <c r="F44" s="29">
        <f t="shared" si="1"/>
        <v>567351.52</v>
      </c>
      <c r="G44" s="51">
        <v>100120.86</v>
      </c>
      <c r="H44" s="29">
        <v>507364.2</v>
      </c>
      <c r="I44" s="29">
        <v>76047.92</v>
      </c>
    </row>
    <row r="45" spans="2:16" x14ac:dyDescent="0.25">
      <c r="B45" s="204" t="s">
        <v>249</v>
      </c>
      <c r="C45" s="204"/>
      <c r="D45" s="51"/>
      <c r="E45" s="51"/>
      <c r="F45" s="35">
        <f>SUM(F40:F44)</f>
        <v>2824678.54</v>
      </c>
      <c r="G45" s="53">
        <f>SUM(G40:G44)</f>
        <v>498477.18999999994</v>
      </c>
      <c r="H45" s="35">
        <f>SUM(H40:H44)</f>
        <v>2381596.8400000003</v>
      </c>
      <c r="I45" s="35">
        <f>SUM(I40:I44)</f>
        <v>397843.23</v>
      </c>
    </row>
    <row r="46" spans="2:16" x14ac:dyDescent="0.25">
      <c r="B46" s="18"/>
      <c r="C46" s="10"/>
      <c r="D46" s="51"/>
      <c r="E46" s="51"/>
      <c r="F46" s="29"/>
      <c r="G46" s="51"/>
      <c r="H46" s="29"/>
      <c r="I46" s="29"/>
    </row>
    <row r="47" spans="2:16" ht="24" x14ac:dyDescent="0.25">
      <c r="B47" s="201" t="s">
        <v>264</v>
      </c>
      <c r="C47" s="31" t="s">
        <v>319</v>
      </c>
      <c r="D47" s="51">
        <v>82694</v>
      </c>
      <c r="E47" s="51">
        <v>7296.52</v>
      </c>
      <c r="F47" s="29">
        <f t="shared" si="1"/>
        <v>89990.52</v>
      </c>
      <c r="G47" s="51">
        <f>6124.7+1171.84</f>
        <v>7296.54</v>
      </c>
      <c r="H47" s="29">
        <v>31893.83</v>
      </c>
      <c r="I47" s="29">
        <v>738.88</v>
      </c>
    </row>
    <row r="48" spans="2:16" ht="24" x14ac:dyDescent="0.25">
      <c r="B48" s="202"/>
      <c r="C48" s="10" t="s">
        <v>320</v>
      </c>
      <c r="D48" s="30">
        <v>110848</v>
      </c>
      <c r="E48" s="30">
        <v>9780.7000000000007</v>
      </c>
      <c r="F48" s="29">
        <f t="shared" si="1"/>
        <v>120628.7</v>
      </c>
      <c r="G48" s="30">
        <v>9780.7199999999993</v>
      </c>
      <c r="H48" s="29">
        <v>90116.23</v>
      </c>
      <c r="I48" s="29">
        <v>7306.73</v>
      </c>
    </row>
    <row r="49" spans="2:9" ht="24" x14ac:dyDescent="0.25">
      <c r="B49" s="202"/>
      <c r="C49" s="31" t="s">
        <v>321</v>
      </c>
      <c r="D49" s="30">
        <v>16492.240000000002</v>
      </c>
      <c r="E49" s="30">
        <v>1455.2</v>
      </c>
      <c r="F49" s="29">
        <f t="shared" si="1"/>
        <v>17947.440000000002</v>
      </c>
      <c r="G49" s="30">
        <v>1455.24</v>
      </c>
      <c r="H49" s="29">
        <v>17947.439999999999</v>
      </c>
      <c r="I49" s="29">
        <v>1455.24</v>
      </c>
    </row>
    <row r="50" spans="2:9" ht="24" x14ac:dyDescent="0.25">
      <c r="B50" s="202"/>
      <c r="C50" s="31" t="s">
        <v>322</v>
      </c>
      <c r="D50" s="30">
        <v>42150.07</v>
      </c>
      <c r="E50" s="30">
        <v>3719.12</v>
      </c>
      <c r="F50" s="29">
        <f t="shared" si="1"/>
        <v>45869.19</v>
      </c>
      <c r="G50" s="30">
        <v>5745.87</v>
      </c>
      <c r="H50" s="29">
        <v>45869.19</v>
      </c>
      <c r="I50" s="29">
        <v>5745.87</v>
      </c>
    </row>
    <row r="51" spans="2:9" x14ac:dyDescent="0.25">
      <c r="B51" s="202"/>
      <c r="C51" s="10" t="s">
        <v>323</v>
      </c>
      <c r="D51" s="29">
        <v>62523.41</v>
      </c>
      <c r="E51" s="29">
        <v>5516.77</v>
      </c>
      <c r="F51" s="29">
        <f t="shared" si="1"/>
        <v>68040.180000000008</v>
      </c>
      <c r="G51" s="29">
        <v>5516.78</v>
      </c>
      <c r="H51" s="29">
        <v>43065.18</v>
      </c>
      <c r="I51" s="29">
        <v>3491.78</v>
      </c>
    </row>
    <row r="52" spans="2:9" ht="36" x14ac:dyDescent="0.25">
      <c r="B52" s="202"/>
      <c r="C52" s="10" t="s">
        <v>324</v>
      </c>
      <c r="D52" s="29">
        <v>11047</v>
      </c>
      <c r="E52" s="29">
        <v>974.99</v>
      </c>
      <c r="F52" s="29">
        <f t="shared" si="1"/>
        <v>12021.99</v>
      </c>
      <c r="G52" s="29">
        <v>10280.01</v>
      </c>
      <c r="H52" s="29">
        <v>12021.99</v>
      </c>
      <c r="I52" s="29">
        <v>10280.01</v>
      </c>
    </row>
    <row r="53" spans="2:9" ht="24" x14ac:dyDescent="0.25">
      <c r="B53" s="202"/>
      <c r="C53" s="10" t="s">
        <v>325</v>
      </c>
      <c r="D53" s="29">
        <v>31939.21</v>
      </c>
      <c r="E53" s="29">
        <v>2818.17</v>
      </c>
      <c r="F53" s="29">
        <f t="shared" si="1"/>
        <v>34757.379999999997</v>
      </c>
      <c r="G53" s="29">
        <v>8408.6200000000008</v>
      </c>
      <c r="H53" s="29">
        <v>34757.379999999997</v>
      </c>
      <c r="I53" s="29">
        <v>8408.6200000000008</v>
      </c>
    </row>
    <row r="54" spans="2:9" ht="24" x14ac:dyDescent="0.25">
      <c r="B54" s="202"/>
      <c r="C54" s="10" t="s">
        <v>326</v>
      </c>
      <c r="D54" s="29">
        <v>33516.81</v>
      </c>
      <c r="E54" s="29">
        <v>2957.37</v>
      </c>
      <c r="F54" s="29">
        <f t="shared" si="1"/>
        <v>36474.18</v>
      </c>
      <c r="G54" s="29">
        <v>2957.42</v>
      </c>
      <c r="H54" s="29">
        <v>30004.13</v>
      </c>
      <c r="I54" s="29">
        <v>4889.21</v>
      </c>
    </row>
    <row r="55" spans="2:9" ht="24" x14ac:dyDescent="0.25">
      <c r="B55" s="202"/>
      <c r="C55" s="10" t="s">
        <v>265</v>
      </c>
      <c r="D55" s="29">
        <v>35029.83</v>
      </c>
      <c r="E55" s="29">
        <v>3090.87</v>
      </c>
      <c r="F55" s="29">
        <f t="shared" si="1"/>
        <v>38120.700000000004</v>
      </c>
      <c r="G55" s="29">
        <v>3090.87</v>
      </c>
      <c r="H55" s="29">
        <v>38120.699999999997</v>
      </c>
      <c r="I55" s="29">
        <v>3090.87</v>
      </c>
    </row>
    <row r="56" spans="2:9" ht="36" x14ac:dyDescent="0.25">
      <c r="B56" s="202"/>
      <c r="C56" s="10" t="s">
        <v>327</v>
      </c>
      <c r="D56" s="29">
        <v>22055.47</v>
      </c>
      <c r="E56" s="29">
        <v>1946.06</v>
      </c>
      <c r="F56" s="29">
        <f t="shared" si="1"/>
        <v>24001.530000000002</v>
      </c>
      <c r="G56" s="29">
        <v>1946.08</v>
      </c>
      <c r="H56" s="29">
        <v>24001.53</v>
      </c>
      <c r="I56" s="29">
        <v>1946.08</v>
      </c>
    </row>
    <row r="57" spans="2:9" ht="24" x14ac:dyDescent="0.25">
      <c r="B57" s="202"/>
      <c r="C57" s="10" t="s">
        <v>328</v>
      </c>
      <c r="D57" s="29">
        <v>22570.37</v>
      </c>
      <c r="E57" s="29">
        <v>1991.5</v>
      </c>
      <c r="F57" s="29">
        <f t="shared" si="1"/>
        <v>24561.87</v>
      </c>
      <c r="G57" s="29">
        <v>3307.08</v>
      </c>
      <c r="H57" s="29">
        <v>24561.87</v>
      </c>
      <c r="I57" s="29">
        <v>3307.08</v>
      </c>
    </row>
    <row r="58" spans="2:9" ht="24" x14ac:dyDescent="0.25">
      <c r="B58" s="202"/>
      <c r="C58" s="10" t="s">
        <v>329</v>
      </c>
      <c r="D58" s="29">
        <v>15814.56</v>
      </c>
      <c r="E58" s="29">
        <v>1395.39</v>
      </c>
      <c r="F58" s="29">
        <f t="shared" si="1"/>
        <v>17209.95</v>
      </c>
      <c r="G58" s="29">
        <v>1395.41</v>
      </c>
      <c r="H58" s="29">
        <v>17209.95</v>
      </c>
      <c r="I58" s="29">
        <v>1395.41</v>
      </c>
    </row>
    <row r="59" spans="2:9" ht="36" x14ac:dyDescent="0.25">
      <c r="B59" s="202"/>
      <c r="C59" s="10" t="s">
        <v>330</v>
      </c>
      <c r="D59" s="29">
        <v>41975.86</v>
      </c>
      <c r="E59" s="29">
        <v>3703.75</v>
      </c>
      <c r="F59" s="29">
        <f t="shared" si="1"/>
        <v>45679.61</v>
      </c>
      <c r="G59" s="29">
        <v>3703.77</v>
      </c>
      <c r="H59" s="29">
        <v>40101.629999999997</v>
      </c>
      <c r="I59" s="29">
        <v>3251.5</v>
      </c>
    </row>
    <row r="60" spans="2:9" ht="24" x14ac:dyDescent="0.25">
      <c r="B60" s="202"/>
      <c r="C60" s="10" t="s">
        <v>331</v>
      </c>
      <c r="D60" s="29">
        <v>190242.55</v>
      </c>
      <c r="E60" s="29">
        <v>16786.099999999999</v>
      </c>
      <c r="F60" s="29">
        <f t="shared" si="1"/>
        <v>207028.65</v>
      </c>
      <c r="G60" s="29">
        <v>16786.14</v>
      </c>
      <c r="H60" s="29">
        <v>7729.22</v>
      </c>
      <c r="I60" s="29">
        <v>626.70000000000005</v>
      </c>
    </row>
    <row r="61" spans="2:9" x14ac:dyDescent="0.25">
      <c r="B61" s="202"/>
      <c r="C61" s="10" t="s">
        <v>332</v>
      </c>
      <c r="D61" s="29">
        <v>7684.77</v>
      </c>
      <c r="E61" s="29">
        <v>678.07</v>
      </c>
      <c r="F61" s="29">
        <f t="shared" si="1"/>
        <v>8362.84</v>
      </c>
      <c r="G61" s="29">
        <v>678.1</v>
      </c>
      <c r="H61" s="29">
        <v>8362.6</v>
      </c>
      <c r="I61" s="29">
        <v>678.08</v>
      </c>
    </row>
    <row r="62" spans="2:9" x14ac:dyDescent="0.25">
      <c r="B62" s="202"/>
      <c r="C62" s="10" t="s">
        <v>333</v>
      </c>
      <c r="D62" s="29">
        <v>24138.3</v>
      </c>
      <c r="E62" s="29">
        <v>2129.85</v>
      </c>
      <c r="F62" s="29">
        <f t="shared" si="1"/>
        <v>26268.149999999998</v>
      </c>
      <c r="G62" s="29">
        <v>2129.85</v>
      </c>
      <c r="H62" s="29">
        <v>10686.49</v>
      </c>
      <c r="I62" s="29">
        <v>866.47</v>
      </c>
    </row>
    <row r="63" spans="2:9" ht="24" x14ac:dyDescent="0.25">
      <c r="B63" s="202"/>
      <c r="C63" s="10" t="s">
        <v>334</v>
      </c>
      <c r="D63" s="29">
        <v>16259.96</v>
      </c>
      <c r="E63" s="29">
        <v>1434.7</v>
      </c>
      <c r="F63" s="29">
        <f t="shared" si="1"/>
        <v>17694.66</v>
      </c>
      <c r="G63" s="29">
        <v>1434.71</v>
      </c>
      <c r="H63" s="29">
        <v>17693.93</v>
      </c>
      <c r="I63" s="29">
        <v>1434.65</v>
      </c>
    </row>
    <row r="64" spans="2:9" ht="36" x14ac:dyDescent="0.25">
      <c r="B64" s="202"/>
      <c r="C64" s="31" t="s">
        <v>335</v>
      </c>
      <c r="D64" s="29">
        <v>15698.6</v>
      </c>
      <c r="E64" s="29">
        <v>1385.17</v>
      </c>
      <c r="F64" s="29">
        <f t="shared" si="1"/>
        <v>17083.77</v>
      </c>
      <c r="G64" s="29">
        <v>9943.23</v>
      </c>
      <c r="H64" s="29">
        <v>17083.77</v>
      </c>
      <c r="I64" s="29">
        <v>9943.23</v>
      </c>
    </row>
    <row r="65" spans="2:9" ht="24" x14ac:dyDescent="0.25">
      <c r="B65" s="202"/>
      <c r="C65" s="10" t="s">
        <v>336</v>
      </c>
      <c r="D65" s="29">
        <v>23846.79</v>
      </c>
      <c r="E65" s="29">
        <v>2070.1999999999998</v>
      </c>
      <c r="F65" s="29">
        <f t="shared" si="1"/>
        <v>25916.99</v>
      </c>
      <c r="G65" s="29">
        <v>2138.06</v>
      </c>
      <c r="H65" s="29">
        <v>25916.99</v>
      </c>
      <c r="I65" s="29">
        <v>2138.06</v>
      </c>
    </row>
    <row r="66" spans="2:9" ht="24" x14ac:dyDescent="0.25">
      <c r="B66" s="202"/>
      <c r="C66" s="31" t="s">
        <v>337</v>
      </c>
      <c r="D66" s="63">
        <v>218598</v>
      </c>
      <c r="E66" s="54">
        <v>19288</v>
      </c>
      <c r="F66" s="29">
        <f t="shared" si="1"/>
        <v>237886</v>
      </c>
      <c r="G66" s="54">
        <v>19289</v>
      </c>
      <c r="H66" s="29">
        <v>92200.59</v>
      </c>
      <c r="I66" s="29">
        <v>3827.08</v>
      </c>
    </row>
    <row r="67" spans="2:9" ht="24" x14ac:dyDescent="0.25">
      <c r="B67" s="202"/>
      <c r="C67" s="31" t="s">
        <v>338</v>
      </c>
      <c r="D67" s="54">
        <v>23402</v>
      </c>
      <c r="E67" s="54">
        <v>2064</v>
      </c>
      <c r="F67" s="29">
        <f t="shared" si="1"/>
        <v>25466</v>
      </c>
      <c r="G67" s="55">
        <v>4618.3999999999996</v>
      </c>
      <c r="H67" s="29">
        <v>25466</v>
      </c>
      <c r="I67" s="29">
        <v>4618.3999999999996</v>
      </c>
    </row>
    <row r="68" spans="2:9" ht="24" x14ac:dyDescent="0.25">
      <c r="B68" s="202"/>
      <c r="C68" s="31" t="s">
        <v>339</v>
      </c>
      <c r="D68" s="54">
        <v>63494.63</v>
      </c>
      <c r="E68" s="54">
        <v>5602.46</v>
      </c>
      <c r="F68" s="29">
        <f t="shared" si="1"/>
        <v>69097.09</v>
      </c>
      <c r="G68" s="54">
        <v>5602.48</v>
      </c>
      <c r="H68" s="29">
        <v>7040.94</v>
      </c>
      <c r="I68" s="29">
        <v>570.89</v>
      </c>
    </row>
    <row r="69" spans="2:9" ht="36" x14ac:dyDescent="0.25">
      <c r="B69" s="202"/>
      <c r="C69" s="31" t="s">
        <v>340</v>
      </c>
      <c r="D69" s="54">
        <v>39012.58</v>
      </c>
      <c r="E69" s="54">
        <v>3442.28</v>
      </c>
      <c r="F69" s="29">
        <f t="shared" si="1"/>
        <v>42454.86</v>
      </c>
      <c r="G69" s="55">
        <v>3442.3</v>
      </c>
      <c r="H69" s="29">
        <v>42453.11</v>
      </c>
      <c r="I69" s="29">
        <v>3442.14</v>
      </c>
    </row>
    <row r="70" spans="2:9" ht="24" x14ac:dyDescent="0.25">
      <c r="B70" s="202"/>
      <c r="C70" s="31" t="s">
        <v>341</v>
      </c>
      <c r="D70" s="63">
        <v>45286.17</v>
      </c>
      <c r="E70" s="54">
        <v>3995.83</v>
      </c>
      <c r="F70" s="29">
        <f t="shared" si="1"/>
        <v>49282</v>
      </c>
      <c r="G70" s="54">
        <v>3995.85</v>
      </c>
      <c r="H70" s="29">
        <v>36748.879999999997</v>
      </c>
      <c r="I70" s="29">
        <v>2979.65</v>
      </c>
    </row>
    <row r="71" spans="2:9" ht="24" x14ac:dyDescent="0.25">
      <c r="B71" s="202"/>
      <c r="C71" s="31" t="s">
        <v>342</v>
      </c>
      <c r="D71" s="54">
        <v>16000.21</v>
      </c>
      <c r="E71" s="54">
        <v>1411.79</v>
      </c>
      <c r="F71" s="29">
        <f t="shared" si="1"/>
        <v>17412</v>
      </c>
      <c r="G71" s="54">
        <v>15252</v>
      </c>
      <c r="H71" s="29">
        <v>17412</v>
      </c>
      <c r="I71" s="29">
        <v>15252</v>
      </c>
    </row>
    <row r="72" spans="2:9" ht="24" x14ac:dyDescent="0.25">
      <c r="B72" s="202"/>
      <c r="C72" s="31" t="s">
        <v>343</v>
      </c>
      <c r="D72" s="54">
        <v>155066.91</v>
      </c>
      <c r="E72" s="54">
        <v>13682.37</v>
      </c>
      <c r="F72" s="29">
        <f t="shared" si="1"/>
        <v>168749.28</v>
      </c>
      <c r="G72" s="54">
        <v>13682.38</v>
      </c>
      <c r="H72" s="29">
        <v>72811.22</v>
      </c>
      <c r="I72" s="29">
        <v>5903.62</v>
      </c>
    </row>
    <row r="73" spans="2:9" ht="24" x14ac:dyDescent="0.25">
      <c r="B73" s="203"/>
      <c r="C73" s="31" t="s">
        <v>344</v>
      </c>
      <c r="D73" s="54">
        <v>16628.419999999998</v>
      </c>
      <c r="E73" s="54">
        <v>1467.21</v>
      </c>
      <c r="F73" s="29">
        <f t="shared" si="1"/>
        <v>18095.629999999997</v>
      </c>
      <c r="G73" s="54">
        <v>1467.22</v>
      </c>
      <c r="H73" s="29">
        <v>15984</v>
      </c>
      <c r="I73" s="29">
        <v>1296</v>
      </c>
    </row>
    <row r="74" spans="2:9" x14ac:dyDescent="0.25">
      <c r="B74" s="204" t="s">
        <v>249</v>
      </c>
      <c r="C74" s="204"/>
      <c r="D74" s="54"/>
      <c r="E74" s="54"/>
      <c r="F74" s="35">
        <f>SUM(F47:F73)</f>
        <v>1506101.1600000001</v>
      </c>
      <c r="G74" s="56">
        <f>SUM(G47:G73)</f>
        <v>165344.13</v>
      </c>
      <c r="H74" s="35">
        <f>SUM(H47:H73)</f>
        <v>847260.7899999998</v>
      </c>
      <c r="I74" s="35">
        <f>SUM(I47:I73)</f>
        <v>108884.25</v>
      </c>
    </row>
    <row r="75" spans="2:9" x14ac:dyDescent="0.25">
      <c r="B75" s="26"/>
      <c r="C75" s="31"/>
      <c r="D75" s="54"/>
      <c r="E75" s="54"/>
      <c r="F75" s="29"/>
      <c r="G75" s="54"/>
      <c r="H75" s="29"/>
      <c r="I75" s="29"/>
    </row>
    <row r="76" spans="2:9" ht="24" x14ac:dyDescent="0.25">
      <c r="B76" s="205" t="s">
        <v>266</v>
      </c>
      <c r="C76" s="31" t="s">
        <v>269</v>
      </c>
      <c r="D76" s="64">
        <v>306005.56</v>
      </c>
      <c r="E76" s="57">
        <v>27000.5</v>
      </c>
      <c r="F76" s="29">
        <f t="shared" si="1"/>
        <v>333006.06</v>
      </c>
      <c r="G76" s="29">
        <v>27000.5</v>
      </c>
      <c r="H76" s="29">
        <v>226492.37</v>
      </c>
      <c r="I76" s="29">
        <v>15330.83</v>
      </c>
    </row>
    <row r="77" spans="2:9" ht="24" x14ac:dyDescent="0.25">
      <c r="B77" s="205"/>
      <c r="C77" s="31" t="s">
        <v>268</v>
      </c>
      <c r="D77" s="64">
        <v>146194</v>
      </c>
      <c r="E77" s="57">
        <v>12899</v>
      </c>
      <c r="F77" s="29">
        <f t="shared" si="1"/>
        <v>159093</v>
      </c>
      <c r="G77" s="29">
        <v>12900</v>
      </c>
      <c r="H77" s="29">
        <v>130951.05</v>
      </c>
      <c r="I77" s="29">
        <v>8613.07</v>
      </c>
    </row>
    <row r="78" spans="2:9" x14ac:dyDescent="0.25">
      <c r="B78" s="205"/>
      <c r="C78" s="31" t="s">
        <v>267</v>
      </c>
      <c r="D78" s="64">
        <v>112474</v>
      </c>
      <c r="E78" s="57">
        <v>9924</v>
      </c>
      <c r="F78" s="29">
        <f t="shared" si="1"/>
        <v>122398</v>
      </c>
      <c r="G78" s="29">
        <v>9925</v>
      </c>
      <c r="H78" s="29">
        <v>102678.06</v>
      </c>
      <c r="I78" s="29">
        <v>7094.73</v>
      </c>
    </row>
    <row r="79" spans="2:9" x14ac:dyDescent="0.25">
      <c r="B79" s="204" t="s">
        <v>249</v>
      </c>
      <c r="C79" s="204"/>
      <c r="D79" s="64"/>
      <c r="E79" s="57"/>
      <c r="F79" s="35">
        <f>SUM(F76:F78)</f>
        <v>614497.06000000006</v>
      </c>
      <c r="G79" s="35">
        <f>SUM(G76:G78)</f>
        <v>49825.5</v>
      </c>
      <c r="H79" s="35">
        <f>SUM(H76:H78)</f>
        <v>460121.48</v>
      </c>
      <c r="I79" s="35">
        <f>SUM(I76:I78)</f>
        <v>31038.63</v>
      </c>
    </row>
    <row r="80" spans="2:9" x14ac:dyDescent="0.25">
      <c r="B80" s="13"/>
      <c r="C80" s="31"/>
      <c r="D80" s="64"/>
      <c r="E80" s="57"/>
      <c r="F80" s="29"/>
      <c r="G80" s="29"/>
      <c r="H80" s="29"/>
      <c r="I80" s="29"/>
    </row>
    <row r="81" spans="2:9" ht="24" x14ac:dyDescent="0.25">
      <c r="B81" s="205" t="s">
        <v>270</v>
      </c>
      <c r="C81" s="31" t="s">
        <v>271</v>
      </c>
      <c r="D81" s="51">
        <v>5987.99</v>
      </c>
      <c r="E81" s="51">
        <v>528.35</v>
      </c>
      <c r="F81" s="29">
        <f t="shared" si="1"/>
        <v>6516.34</v>
      </c>
      <c r="G81" s="51">
        <v>528.36</v>
      </c>
      <c r="H81" s="29">
        <v>1494.61</v>
      </c>
      <c r="I81" s="29">
        <v>56.83</v>
      </c>
    </row>
    <row r="82" spans="2:9" ht="36" x14ac:dyDescent="0.25">
      <c r="B82" s="205"/>
      <c r="C82" s="31" t="s">
        <v>273</v>
      </c>
      <c r="D82" s="51">
        <v>7146</v>
      </c>
      <c r="E82" s="51">
        <v>630.53</v>
      </c>
      <c r="F82" s="29">
        <f t="shared" si="1"/>
        <v>7776.53</v>
      </c>
      <c r="G82" s="51">
        <v>630.53</v>
      </c>
      <c r="H82" s="29">
        <v>745.12</v>
      </c>
      <c r="I82" s="29">
        <v>62.24</v>
      </c>
    </row>
    <row r="83" spans="2:9" ht="24" x14ac:dyDescent="0.25">
      <c r="B83" s="205"/>
      <c r="C83" s="31" t="s">
        <v>345</v>
      </c>
      <c r="D83" s="51">
        <v>21245</v>
      </c>
      <c r="E83" s="51">
        <v>1874.55</v>
      </c>
      <c r="F83" s="29">
        <f t="shared" si="1"/>
        <v>23119.55</v>
      </c>
      <c r="G83" s="51">
        <v>1874.56</v>
      </c>
      <c r="H83" s="29">
        <v>1669.97</v>
      </c>
      <c r="I83" s="29">
        <v>134.37</v>
      </c>
    </row>
    <row r="84" spans="2:9" ht="36" x14ac:dyDescent="0.25">
      <c r="B84" s="205"/>
      <c r="C84" s="10" t="s">
        <v>346</v>
      </c>
      <c r="D84" s="29">
        <v>13520</v>
      </c>
      <c r="E84" s="51">
        <v>1192</v>
      </c>
      <c r="F84" s="29">
        <f t="shared" si="1"/>
        <v>14712</v>
      </c>
      <c r="G84" s="29">
        <v>1194</v>
      </c>
      <c r="H84" s="29">
        <v>4413.6000000000004</v>
      </c>
      <c r="I84" s="29">
        <v>0</v>
      </c>
    </row>
    <row r="85" spans="2:9" ht="36" x14ac:dyDescent="0.25">
      <c r="B85" s="205"/>
      <c r="C85" s="10" t="s">
        <v>272</v>
      </c>
      <c r="D85" s="29">
        <v>15837</v>
      </c>
      <c r="E85" s="51">
        <v>1397</v>
      </c>
      <c r="F85" s="29">
        <f t="shared" si="1"/>
        <v>17234</v>
      </c>
      <c r="G85" s="29">
        <v>1398</v>
      </c>
      <c r="H85" s="29">
        <v>750.87</v>
      </c>
      <c r="I85" s="29">
        <v>60.91</v>
      </c>
    </row>
    <row r="86" spans="2:9" x14ac:dyDescent="0.25">
      <c r="B86" s="204" t="s">
        <v>249</v>
      </c>
      <c r="C86" s="204"/>
      <c r="D86" s="34"/>
      <c r="E86" s="34"/>
      <c r="F86" s="35">
        <f>SUM(F81:F85)</f>
        <v>69358.42</v>
      </c>
      <c r="G86" s="35">
        <f>SUM(G81:G85)</f>
        <v>5625.45</v>
      </c>
      <c r="H86" s="35">
        <f>SUM(H81:H85)</f>
        <v>9074.17</v>
      </c>
      <c r="I86" s="35">
        <f>SUM(I81:I85)</f>
        <v>314.35000000000002</v>
      </c>
    </row>
    <row r="87" spans="2:9" x14ac:dyDescent="0.25">
      <c r="B87" s="17" t="s">
        <v>274</v>
      </c>
      <c r="D87" s="49"/>
      <c r="E87" s="49"/>
      <c r="F87" s="49"/>
      <c r="G87" s="49"/>
      <c r="H87" s="49"/>
      <c r="I87" s="50"/>
    </row>
    <row r="88" spans="2:9" x14ac:dyDescent="0.25">
      <c r="B88" s="13" t="s">
        <v>347</v>
      </c>
      <c r="C88" s="31" t="s">
        <v>349</v>
      </c>
      <c r="D88" s="51">
        <v>844573</v>
      </c>
      <c r="E88" s="51">
        <v>0</v>
      </c>
      <c r="F88" s="29">
        <f t="shared" ref="F88:F110" si="2">E88+D88</f>
        <v>844573</v>
      </c>
      <c r="G88" s="29">
        <v>149042.29999999999</v>
      </c>
      <c r="H88" s="62"/>
      <c r="I88" s="58"/>
    </row>
    <row r="89" spans="2:9" x14ac:dyDescent="0.25">
      <c r="B89" s="204" t="s">
        <v>249</v>
      </c>
      <c r="C89" s="204"/>
      <c r="D89" s="51"/>
      <c r="E89" s="51"/>
      <c r="F89" s="35">
        <f>SUM(F88)</f>
        <v>844573</v>
      </c>
      <c r="G89" s="35">
        <f>SUM(G88)</f>
        <v>149042.29999999999</v>
      </c>
      <c r="H89" s="62"/>
      <c r="I89" s="58"/>
    </row>
    <row r="90" spans="2:9" x14ac:dyDescent="0.25">
      <c r="B90" s="13"/>
      <c r="C90" s="31"/>
      <c r="D90" s="51"/>
      <c r="E90" s="51"/>
      <c r="F90" s="29"/>
      <c r="G90" s="29"/>
      <c r="H90" s="62"/>
      <c r="I90" s="58"/>
    </row>
    <row r="91" spans="2:9" ht="24" x14ac:dyDescent="0.25">
      <c r="B91" s="13" t="s">
        <v>348</v>
      </c>
      <c r="C91" s="10" t="s">
        <v>350</v>
      </c>
      <c r="D91" s="51">
        <v>1103584</v>
      </c>
      <c r="E91" s="51">
        <v>0</v>
      </c>
      <c r="F91" s="29">
        <f t="shared" si="2"/>
        <v>1103584</v>
      </c>
      <c r="G91" s="51">
        <v>194750.12</v>
      </c>
      <c r="H91" s="62"/>
      <c r="I91" s="29"/>
    </row>
    <row r="92" spans="2:9" x14ac:dyDescent="0.25">
      <c r="B92" s="204" t="s">
        <v>249</v>
      </c>
      <c r="C92" s="204"/>
      <c r="D92" s="51"/>
      <c r="E92" s="51"/>
      <c r="F92" s="35">
        <f>SUM(F91)</f>
        <v>1103584</v>
      </c>
      <c r="G92" s="53">
        <f>SUM(G91)</f>
        <v>194750.12</v>
      </c>
      <c r="H92" s="62"/>
      <c r="I92" s="29"/>
    </row>
    <row r="93" spans="2:9" x14ac:dyDescent="0.25">
      <c r="B93" s="13"/>
      <c r="C93" s="10"/>
      <c r="D93" s="51"/>
      <c r="E93" s="51"/>
      <c r="F93" s="29"/>
      <c r="G93" s="51"/>
      <c r="H93" s="62"/>
      <c r="I93" s="29"/>
    </row>
    <row r="94" spans="2:9" x14ac:dyDescent="0.25">
      <c r="B94" s="205" t="s">
        <v>275</v>
      </c>
      <c r="C94" s="10" t="s">
        <v>279</v>
      </c>
      <c r="D94" s="30">
        <v>87240.43</v>
      </c>
      <c r="E94" s="30">
        <v>0</v>
      </c>
      <c r="F94" s="29">
        <f t="shared" si="2"/>
        <v>87240.43</v>
      </c>
      <c r="G94" s="30">
        <v>15395.38</v>
      </c>
      <c r="H94" s="29">
        <v>45051.59</v>
      </c>
      <c r="I94" s="29">
        <v>7950.29</v>
      </c>
    </row>
    <row r="95" spans="2:9" x14ac:dyDescent="0.25">
      <c r="B95" s="205"/>
      <c r="C95" s="10" t="s">
        <v>351</v>
      </c>
      <c r="D95" s="30">
        <v>72711.39</v>
      </c>
      <c r="E95" s="30">
        <v>0</v>
      </c>
      <c r="F95" s="29">
        <f t="shared" si="2"/>
        <v>72711.39</v>
      </c>
      <c r="G95" s="30">
        <v>12831.43</v>
      </c>
      <c r="H95" s="29">
        <v>45248.43</v>
      </c>
      <c r="I95" s="29">
        <v>7985.02</v>
      </c>
    </row>
    <row r="96" spans="2:9" ht="24" x14ac:dyDescent="0.25">
      <c r="B96" s="205"/>
      <c r="C96" s="10" t="s">
        <v>278</v>
      </c>
      <c r="D96" s="30">
        <v>445944</v>
      </c>
      <c r="E96" s="30">
        <v>0</v>
      </c>
      <c r="F96" s="29">
        <f t="shared" si="2"/>
        <v>445944</v>
      </c>
      <c r="G96" s="30">
        <v>110903.35</v>
      </c>
      <c r="H96" s="29">
        <v>429715.65</v>
      </c>
      <c r="I96" s="29">
        <v>80062.490000000005</v>
      </c>
    </row>
    <row r="97" spans="2:9" x14ac:dyDescent="0.25">
      <c r="B97" s="205"/>
      <c r="C97" s="10" t="s">
        <v>352</v>
      </c>
      <c r="D97" s="30">
        <v>389045</v>
      </c>
      <c r="E97" s="30">
        <v>0</v>
      </c>
      <c r="F97" s="29">
        <f t="shared" si="2"/>
        <v>389045</v>
      </c>
      <c r="G97" s="30">
        <v>326832</v>
      </c>
      <c r="H97" s="29">
        <v>111186.38</v>
      </c>
      <c r="I97" s="29">
        <v>1632.33</v>
      </c>
    </row>
    <row r="98" spans="2:9" ht="24" x14ac:dyDescent="0.25">
      <c r="B98" s="205"/>
      <c r="C98" s="10" t="s">
        <v>276</v>
      </c>
      <c r="D98" s="30">
        <v>325955.65000000002</v>
      </c>
      <c r="E98" s="30">
        <v>0</v>
      </c>
      <c r="F98" s="29">
        <f t="shared" si="2"/>
        <v>325955.65000000002</v>
      </c>
      <c r="G98" s="30">
        <v>57521.58</v>
      </c>
      <c r="H98" s="29">
        <v>283380.59999999998</v>
      </c>
      <c r="I98" s="29">
        <v>50008.35</v>
      </c>
    </row>
    <row r="99" spans="2:9" x14ac:dyDescent="0.25">
      <c r="B99" s="205"/>
      <c r="C99" s="10" t="s">
        <v>353</v>
      </c>
      <c r="D99" s="30">
        <v>939384</v>
      </c>
      <c r="E99" s="30">
        <v>0</v>
      </c>
      <c r="F99" s="29">
        <f t="shared" si="2"/>
        <v>939384</v>
      </c>
      <c r="G99" s="30">
        <v>165774</v>
      </c>
      <c r="H99" s="29"/>
      <c r="I99" s="29"/>
    </row>
    <row r="100" spans="2:9" ht="24" x14ac:dyDescent="0.25">
      <c r="B100" s="205"/>
      <c r="C100" s="10" t="s">
        <v>277</v>
      </c>
      <c r="D100" s="30">
        <v>877158</v>
      </c>
      <c r="E100" s="30">
        <v>0</v>
      </c>
      <c r="F100" s="29">
        <f t="shared" si="2"/>
        <v>877158</v>
      </c>
      <c r="G100" s="30">
        <v>452682</v>
      </c>
      <c r="H100" s="29">
        <v>802939.31</v>
      </c>
      <c r="I100" s="29">
        <v>403698.11</v>
      </c>
    </row>
    <row r="101" spans="2:9" ht="24" x14ac:dyDescent="0.25">
      <c r="B101" s="205"/>
      <c r="C101" s="10" t="s">
        <v>354</v>
      </c>
      <c r="D101" s="30">
        <v>335992</v>
      </c>
      <c r="E101" s="30">
        <v>0</v>
      </c>
      <c r="F101" s="29">
        <f t="shared" si="2"/>
        <v>335992</v>
      </c>
      <c r="G101" s="30">
        <v>496779</v>
      </c>
      <c r="H101" s="29"/>
      <c r="I101" s="29"/>
    </row>
    <row r="102" spans="2:9" ht="24" x14ac:dyDescent="0.25">
      <c r="B102" s="205"/>
      <c r="C102" s="10" t="s">
        <v>355</v>
      </c>
      <c r="D102" s="29">
        <v>44196</v>
      </c>
      <c r="E102" s="29">
        <v>0</v>
      </c>
      <c r="F102" s="29">
        <f t="shared" si="2"/>
        <v>44196</v>
      </c>
      <c r="G102" s="29">
        <v>7799.3</v>
      </c>
      <c r="H102" s="29"/>
      <c r="I102" s="29"/>
    </row>
    <row r="103" spans="2:9" x14ac:dyDescent="0.25">
      <c r="B103" s="204" t="s">
        <v>249</v>
      </c>
      <c r="C103" s="204"/>
      <c r="D103" s="29"/>
      <c r="E103" s="29"/>
      <c r="F103" s="35">
        <f>SUM(F94:F102)</f>
        <v>3517626.47</v>
      </c>
      <c r="G103" s="35">
        <f>SUM(G94:G102)</f>
        <v>1646518.04</v>
      </c>
      <c r="H103" s="35">
        <f>SUM(H94:H102)</f>
        <v>1717521.96</v>
      </c>
      <c r="I103" s="35">
        <f>SUM(I94:I102)</f>
        <v>551336.59</v>
      </c>
    </row>
    <row r="104" spans="2:9" x14ac:dyDescent="0.25">
      <c r="B104" s="13"/>
      <c r="C104" s="10"/>
      <c r="D104" s="29"/>
      <c r="E104" s="29"/>
      <c r="F104" s="29"/>
      <c r="G104" s="29"/>
      <c r="H104" s="29"/>
      <c r="I104" s="29"/>
    </row>
    <row r="105" spans="2:9" x14ac:dyDescent="0.25">
      <c r="B105" s="205" t="s">
        <v>280</v>
      </c>
      <c r="C105" s="10" t="s">
        <v>356</v>
      </c>
      <c r="D105" s="30">
        <v>242728.12</v>
      </c>
      <c r="E105" s="30">
        <v>0</v>
      </c>
      <c r="F105" s="29">
        <f t="shared" si="2"/>
        <v>242728.12</v>
      </c>
      <c r="G105" s="30">
        <v>42834.38</v>
      </c>
      <c r="H105" s="29"/>
      <c r="I105" s="29"/>
    </row>
    <row r="106" spans="2:9" ht="24" x14ac:dyDescent="0.25">
      <c r="B106" s="205"/>
      <c r="C106" s="10" t="s">
        <v>359</v>
      </c>
      <c r="D106" s="30">
        <v>86949.5</v>
      </c>
      <c r="E106" s="30">
        <v>0</v>
      </c>
      <c r="F106" s="29">
        <f t="shared" si="2"/>
        <v>86949.5</v>
      </c>
      <c r="G106" s="30">
        <v>15344.03</v>
      </c>
      <c r="H106" s="29">
        <v>86949.5</v>
      </c>
      <c r="I106" s="29">
        <v>15344.03</v>
      </c>
    </row>
    <row r="107" spans="2:9" x14ac:dyDescent="0.25">
      <c r="B107" s="205"/>
      <c r="C107" s="10" t="s">
        <v>281</v>
      </c>
      <c r="D107" s="30">
        <v>35181.61</v>
      </c>
      <c r="E107" s="30">
        <v>0</v>
      </c>
      <c r="F107" s="29">
        <f t="shared" si="2"/>
        <v>35181.61</v>
      </c>
      <c r="G107" s="30">
        <v>6208.52</v>
      </c>
      <c r="H107" s="29">
        <v>35181.61</v>
      </c>
      <c r="I107" s="29">
        <v>6208.52</v>
      </c>
    </row>
    <row r="108" spans="2:9" ht="24" x14ac:dyDescent="0.25">
      <c r="B108" s="205"/>
      <c r="C108" s="10" t="s">
        <v>360</v>
      </c>
      <c r="D108" s="30">
        <v>85380.32</v>
      </c>
      <c r="E108" s="30">
        <v>0</v>
      </c>
      <c r="F108" s="29">
        <f t="shared" si="2"/>
        <v>85380.32</v>
      </c>
      <c r="G108" s="30">
        <v>16872.68</v>
      </c>
      <c r="H108" s="29">
        <v>28956.1</v>
      </c>
      <c r="I108" s="29">
        <v>5722.24</v>
      </c>
    </row>
    <row r="109" spans="2:9" ht="24" x14ac:dyDescent="0.25">
      <c r="B109" s="205"/>
      <c r="C109" s="10" t="s">
        <v>357</v>
      </c>
      <c r="D109" s="30">
        <v>32281.86</v>
      </c>
      <c r="E109" s="30">
        <v>0</v>
      </c>
      <c r="F109" s="29">
        <f t="shared" si="2"/>
        <v>32281.86</v>
      </c>
      <c r="G109" s="30">
        <v>19570.349999999999</v>
      </c>
      <c r="H109" s="29">
        <v>32281.86</v>
      </c>
      <c r="I109" s="29">
        <v>19570.349999999999</v>
      </c>
    </row>
    <row r="110" spans="2:9" ht="24" x14ac:dyDescent="0.25">
      <c r="B110" s="205"/>
      <c r="C110" s="10" t="s">
        <v>358</v>
      </c>
      <c r="D110" s="30">
        <v>52051</v>
      </c>
      <c r="E110" s="30">
        <v>0</v>
      </c>
      <c r="F110" s="29">
        <f t="shared" si="2"/>
        <v>52051</v>
      </c>
      <c r="G110" s="30">
        <v>9185.48</v>
      </c>
      <c r="H110" s="29"/>
      <c r="I110" s="29"/>
    </row>
    <row r="111" spans="2:9" x14ac:dyDescent="0.25">
      <c r="B111" s="204" t="s">
        <v>249</v>
      </c>
      <c r="C111" s="204"/>
      <c r="D111" s="34"/>
      <c r="E111" s="34"/>
      <c r="F111" s="35">
        <f>SUM(F105:F110)</f>
        <v>534572.40999999992</v>
      </c>
      <c r="G111" s="35">
        <f>SUM(G105:G110)</f>
        <v>110015.43999999999</v>
      </c>
      <c r="H111" s="35">
        <f>SUM(H105:H110)</f>
        <v>183369.07</v>
      </c>
      <c r="I111" s="35">
        <f>SUM(I105:I110)</f>
        <v>46845.14</v>
      </c>
    </row>
    <row r="112" spans="2:9" x14ac:dyDescent="0.25">
      <c r="B112" s="17" t="s">
        <v>282</v>
      </c>
      <c r="D112" s="49"/>
      <c r="E112" s="49"/>
      <c r="F112" s="49"/>
      <c r="G112" s="49"/>
      <c r="H112" s="49"/>
      <c r="I112" s="50"/>
    </row>
    <row r="113" spans="2:9" ht="24" x14ac:dyDescent="0.25">
      <c r="B113" s="13" t="s">
        <v>283</v>
      </c>
      <c r="C113" s="32" t="s">
        <v>361</v>
      </c>
      <c r="D113" s="51">
        <v>49235</v>
      </c>
      <c r="E113" s="51">
        <v>0</v>
      </c>
      <c r="F113" s="29">
        <f>E113+D113</f>
        <v>49235</v>
      </c>
      <c r="G113" s="29">
        <v>8690</v>
      </c>
      <c r="H113" s="62"/>
      <c r="I113" s="58"/>
    </row>
    <row r="114" spans="2:9" x14ac:dyDescent="0.25">
      <c r="B114" s="206" t="s">
        <v>249</v>
      </c>
      <c r="C114" s="206"/>
      <c r="D114" s="51"/>
      <c r="E114" s="51"/>
      <c r="F114" s="35">
        <f>F113</f>
        <v>49235</v>
      </c>
      <c r="G114" s="35">
        <f>G113</f>
        <v>8690</v>
      </c>
      <c r="H114" s="43">
        <f>H113</f>
        <v>0</v>
      </c>
      <c r="I114" s="35">
        <f>I113</f>
        <v>0</v>
      </c>
    </row>
    <row r="115" spans="2:9" x14ac:dyDescent="0.25">
      <c r="D115" s="49"/>
      <c r="E115" s="49"/>
      <c r="F115" s="49"/>
      <c r="G115" s="49"/>
      <c r="H115" s="49"/>
      <c r="I115" s="50"/>
    </row>
    <row r="116" spans="2:9" x14ac:dyDescent="0.25">
      <c r="B116" s="16" t="s">
        <v>284</v>
      </c>
      <c r="C116" s="1"/>
      <c r="D116" s="28"/>
      <c r="E116" s="28"/>
      <c r="F116" s="28"/>
      <c r="G116" s="28"/>
      <c r="H116" s="28"/>
      <c r="I116" s="58"/>
    </row>
    <row r="117" spans="2:9" ht="26.25" x14ac:dyDescent="0.25">
      <c r="B117" s="13" t="s">
        <v>285</v>
      </c>
      <c r="C117" s="12" t="s">
        <v>286</v>
      </c>
      <c r="D117" s="51">
        <v>2175264.87</v>
      </c>
      <c r="E117" s="51">
        <v>0</v>
      </c>
      <c r="F117" s="30">
        <f t="shared" ref="F117:F140" si="3">E117+D117</f>
        <v>2175264.87</v>
      </c>
      <c r="G117" s="51">
        <v>383870.28</v>
      </c>
      <c r="H117" s="29">
        <v>861537.82</v>
      </c>
      <c r="I117" s="29">
        <v>101107.87</v>
      </c>
    </row>
    <row r="118" spans="2:9" x14ac:dyDescent="0.25">
      <c r="B118" s="206" t="s">
        <v>249</v>
      </c>
      <c r="C118" s="206"/>
      <c r="D118" s="51"/>
      <c r="E118" s="51"/>
      <c r="F118" s="37">
        <f>SUM(F117)</f>
        <v>2175264.87</v>
      </c>
      <c r="G118" s="53">
        <f>SUM(G117)</f>
        <v>383870.28</v>
      </c>
      <c r="H118" s="35">
        <f>SUM(H117)</f>
        <v>861537.82</v>
      </c>
      <c r="I118" s="35">
        <f>SUM(I117)</f>
        <v>101107.87</v>
      </c>
    </row>
    <row r="119" spans="2:9" x14ac:dyDescent="0.25">
      <c r="B119" s="13"/>
      <c r="C119" s="12"/>
      <c r="D119" s="51"/>
      <c r="E119" s="51"/>
      <c r="F119" s="30"/>
      <c r="G119" s="51"/>
      <c r="H119" s="29"/>
      <c r="I119" s="29"/>
    </row>
    <row r="120" spans="2:9" ht="26.25" x14ac:dyDescent="0.25">
      <c r="B120" s="13" t="s">
        <v>287</v>
      </c>
      <c r="C120" s="12" t="s">
        <v>288</v>
      </c>
      <c r="D120" s="51">
        <v>3805710.95</v>
      </c>
      <c r="E120" s="51">
        <v>0</v>
      </c>
      <c r="F120" s="29">
        <f t="shared" si="3"/>
        <v>3805710.95</v>
      </c>
      <c r="G120" s="29">
        <v>671596.05</v>
      </c>
      <c r="H120" s="29">
        <v>1282133.28</v>
      </c>
      <c r="I120" s="29">
        <v>188415.62</v>
      </c>
    </row>
    <row r="121" spans="2:9" x14ac:dyDescent="0.25">
      <c r="B121" s="206" t="s">
        <v>249</v>
      </c>
      <c r="C121" s="206"/>
      <c r="D121" s="51"/>
      <c r="E121" s="51"/>
      <c r="F121" s="35">
        <f>SUM(F120)</f>
        <v>3805710.95</v>
      </c>
      <c r="G121" s="35">
        <f>SUM(G120)</f>
        <v>671596.05</v>
      </c>
      <c r="H121" s="35">
        <f>SUM(H120)</f>
        <v>1282133.28</v>
      </c>
      <c r="I121" s="35">
        <f>SUM(I120)</f>
        <v>188415.62</v>
      </c>
    </row>
    <row r="122" spans="2:9" x14ac:dyDescent="0.25">
      <c r="B122" s="18"/>
      <c r="C122" s="12"/>
      <c r="D122" s="51"/>
      <c r="E122" s="51"/>
      <c r="F122" s="29"/>
      <c r="G122" s="29"/>
      <c r="H122" s="29"/>
      <c r="I122" s="29"/>
    </row>
    <row r="123" spans="2:9" ht="36" x14ac:dyDescent="0.25">
      <c r="B123" s="201" t="s">
        <v>289</v>
      </c>
      <c r="C123" s="10" t="s">
        <v>291</v>
      </c>
      <c r="D123" s="30">
        <v>575597.03</v>
      </c>
      <c r="E123" s="51">
        <v>0</v>
      </c>
      <c r="F123" s="29">
        <f t="shared" si="3"/>
        <v>575597.03</v>
      </c>
      <c r="G123" s="30">
        <v>269918.12</v>
      </c>
      <c r="H123" s="29">
        <v>497962.93</v>
      </c>
      <c r="I123" s="29">
        <v>228666.95</v>
      </c>
    </row>
    <row r="124" spans="2:9" ht="24" x14ac:dyDescent="0.25">
      <c r="B124" s="202"/>
      <c r="C124" s="10" t="s">
        <v>292</v>
      </c>
      <c r="D124" s="30">
        <v>1143871.1399999999</v>
      </c>
      <c r="E124" s="51">
        <v>0</v>
      </c>
      <c r="F124" s="29">
        <f t="shared" si="3"/>
        <v>1143871.1399999999</v>
      </c>
      <c r="G124" s="30">
        <v>653820.42000000004</v>
      </c>
      <c r="H124" s="29">
        <v>480290.18</v>
      </c>
      <c r="I124" s="29">
        <v>170664.9</v>
      </c>
    </row>
    <row r="125" spans="2:9" ht="24" x14ac:dyDescent="0.25">
      <c r="B125" s="202"/>
      <c r="C125" s="10" t="s">
        <v>290</v>
      </c>
      <c r="D125" s="30">
        <v>449153</v>
      </c>
      <c r="E125" s="51">
        <v>0</v>
      </c>
      <c r="F125" s="29">
        <f t="shared" si="3"/>
        <v>449153</v>
      </c>
      <c r="G125" s="30">
        <f>84500+371818.58</f>
        <v>456318.58</v>
      </c>
      <c r="H125" s="29">
        <v>420829.25</v>
      </c>
      <c r="I125" s="29">
        <v>427542.98</v>
      </c>
    </row>
    <row r="126" spans="2:9" ht="24" x14ac:dyDescent="0.25">
      <c r="B126" s="202"/>
      <c r="C126" s="10" t="s">
        <v>293</v>
      </c>
      <c r="D126" s="30">
        <v>2608608.7400000002</v>
      </c>
      <c r="E126" s="51">
        <v>0</v>
      </c>
      <c r="F126" s="29">
        <f t="shared" si="3"/>
        <v>2608608.7400000002</v>
      </c>
      <c r="G126" s="30">
        <f>642382.46+800000</f>
        <v>1442382.46</v>
      </c>
      <c r="H126" s="29">
        <v>1550017.05</v>
      </c>
      <c r="I126" s="29">
        <v>963696.58</v>
      </c>
    </row>
    <row r="127" spans="2:9" ht="24" x14ac:dyDescent="0.25">
      <c r="B127" s="202"/>
      <c r="C127" s="10" t="s">
        <v>362</v>
      </c>
      <c r="D127" s="30">
        <v>940198.13</v>
      </c>
      <c r="E127" s="51">
        <v>0</v>
      </c>
      <c r="F127" s="29">
        <f t="shared" si="3"/>
        <v>940198.13</v>
      </c>
      <c r="G127" s="30">
        <v>381061.87</v>
      </c>
      <c r="H127" s="29">
        <v>892238.58</v>
      </c>
      <c r="I127" s="29">
        <v>365108.88</v>
      </c>
    </row>
    <row r="128" spans="2:9" ht="24" x14ac:dyDescent="0.25">
      <c r="B128" s="202"/>
      <c r="C128" s="10" t="s">
        <v>363</v>
      </c>
      <c r="D128" s="30">
        <v>180641.92000000001</v>
      </c>
      <c r="E128" s="51">
        <v>0</v>
      </c>
      <c r="F128" s="29">
        <f t="shared" si="3"/>
        <v>180641.92000000001</v>
      </c>
      <c r="G128" s="30">
        <v>45160.480000000003</v>
      </c>
      <c r="H128" s="29"/>
      <c r="I128" s="29"/>
    </row>
    <row r="129" spans="2:10" ht="24" x14ac:dyDescent="0.25">
      <c r="B129" s="202"/>
      <c r="C129" s="10" t="s">
        <v>364</v>
      </c>
      <c r="D129" s="30">
        <v>91300</v>
      </c>
      <c r="E129" s="51">
        <v>0</v>
      </c>
      <c r="F129" s="29">
        <f t="shared" si="3"/>
        <v>91300</v>
      </c>
      <c r="G129" s="30">
        <v>91300</v>
      </c>
      <c r="H129" s="29">
        <v>20562.09</v>
      </c>
      <c r="I129" s="29">
        <v>9175</v>
      </c>
    </row>
    <row r="130" spans="2:10" ht="24" x14ac:dyDescent="0.25">
      <c r="B130" s="202"/>
      <c r="C130" s="10" t="s">
        <v>365</v>
      </c>
      <c r="D130" s="30">
        <v>922886.38</v>
      </c>
      <c r="E130" s="51">
        <v>0</v>
      </c>
      <c r="F130" s="29">
        <f t="shared" si="3"/>
        <v>922886.38</v>
      </c>
      <c r="G130" s="30">
        <v>230721.6</v>
      </c>
      <c r="H130" s="29">
        <v>8267.4699999999993</v>
      </c>
      <c r="I130" s="29">
        <v>4732.53</v>
      </c>
    </row>
    <row r="131" spans="2:10" ht="24" x14ac:dyDescent="0.25">
      <c r="B131" s="203"/>
      <c r="C131" s="10" t="s">
        <v>366</v>
      </c>
      <c r="D131" s="30">
        <v>498821.92</v>
      </c>
      <c r="E131" s="51">
        <v>0</v>
      </c>
      <c r="F131" s="29">
        <f t="shared" si="3"/>
        <v>498821.92</v>
      </c>
      <c r="G131" s="30">
        <v>274352.08</v>
      </c>
      <c r="H131" s="29"/>
      <c r="I131" s="29"/>
    </row>
    <row r="132" spans="2:10" x14ac:dyDescent="0.25">
      <c r="B132" s="206" t="s">
        <v>249</v>
      </c>
      <c r="C132" s="206"/>
      <c r="D132" s="30"/>
      <c r="E132" s="51"/>
      <c r="F132" s="35">
        <f>SUM(F123:F131)</f>
        <v>7411078.2599999998</v>
      </c>
      <c r="G132" s="37">
        <f>SUM(G123:G131)</f>
        <v>3845035.6100000003</v>
      </c>
      <c r="H132" s="35">
        <f>SUM(H123:H131)</f>
        <v>3870167.5500000003</v>
      </c>
      <c r="I132" s="35">
        <f>SUM(I123:I131)</f>
        <v>2169587.8199999998</v>
      </c>
    </row>
    <row r="133" spans="2:10" x14ac:dyDescent="0.25">
      <c r="B133" s="23"/>
      <c r="C133" s="10"/>
      <c r="D133" s="30"/>
      <c r="E133" s="51"/>
      <c r="F133" s="29"/>
      <c r="G133" s="30"/>
      <c r="H133" s="29"/>
      <c r="I133" s="29"/>
    </row>
    <row r="134" spans="2:10" ht="24" x14ac:dyDescent="0.25">
      <c r="B134" s="201" t="s">
        <v>294</v>
      </c>
      <c r="C134" s="31" t="s">
        <v>298</v>
      </c>
      <c r="D134" s="30">
        <v>642764.59</v>
      </c>
      <c r="E134" s="30">
        <v>0</v>
      </c>
      <c r="F134" s="29">
        <f t="shared" si="3"/>
        <v>642764.59</v>
      </c>
      <c r="G134" s="29">
        <v>113429.06</v>
      </c>
      <c r="H134" s="29">
        <v>184665.17</v>
      </c>
      <c r="I134" s="29">
        <v>16581.48</v>
      </c>
      <c r="J134" s="24"/>
    </row>
    <row r="135" spans="2:10" ht="24" x14ac:dyDescent="0.25">
      <c r="B135" s="202"/>
      <c r="C135" s="10" t="s">
        <v>367</v>
      </c>
      <c r="D135" s="30">
        <v>247274.18</v>
      </c>
      <c r="E135" s="30">
        <v>0</v>
      </c>
      <c r="F135" s="29">
        <f t="shared" si="3"/>
        <v>247274.18</v>
      </c>
      <c r="G135" s="29">
        <v>43636.63</v>
      </c>
      <c r="H135" s="29">
        <v>74211.149999999994</v>
      </c>
      <c r="I135" s="29">
        <v>5.0999999999999996</v>
      </c>
      <c r="J135" s="24"/>
    </row>
    <row r="136" spans="2:10" ht="24" x14ac:dyDescent="0.25">
      <c r="B136" s="202"/>
      <c r="C136" s="31" t="s">
        <v>296</v>
      </c>
      <c r="D136" s="30">
        <v>98304.03</v>
      </c>
      <c r="E136" s="30">
        <v>0</v>
      </c>
      <c r="F136" s="29">
        <f t="shared" si="3"/>
        <v>98304.03</v>
      </c>
      <c r="G136" s="29">
        <v>17248.59</v>
      </c>
      <c r="H136" s="29">
        <v>98304.03</v>
      </c>
      <c r="I136" s="29">
        <v>17347.77</v>
      </c>
      <c r="J136" s="24"/>
    </row>
    <row r="137" spans="2:10" ht="24" x14ac:dyDescent="0.25">
      <c r="B137" s="202"/>
      <c r="C137" s="31" t="s">
        <v>297</v>
      </c>
      <c r="D137" s="30">
        <v>277331.25</v>
      </c>
      <c r="E137" s="51">
        <v>0</v>
      </c>
      <c r="F137" s="29">
        <f t="shared" si="3"/>
        <v>277331.25</v>
      </c>
      <c r="G137" s="29">
        <v>48940.81</v>
      </c>
      <c r="H137" s="29">
        <v>98446.52</v>
      </c>
      <c r="I137" s="29">
        <v>3389.86</v>
      </c>
    </row>
    <row r="138" spans="2:10" ht="24" x14ac:dyDescent="0.25">
      <c r="B138" s="202"/>
      <c r="C138" s="10" t="s">
        <v>368</v>
      </c>
      <c r="D138" s="29">
        <v>262939.51</v>
      </c>
      <c r="E138" s="29">
        <v>0</v>
      </c>
      <c r="F138" s="29">
        <f t="shared" si="3"/>
        <v>262939.51</v>
      </c>
      <c r="G138" s="29">
        <v>46401.09</v>
      </c>
      <c r="H138" s="29">
        <v>253329.01</v>
      </c>
      <c r="I138" s="29">
        <v>34641.339999999997</v>
      </c>
    </row>
    <row r="139" spans="2:10" ht="24" x14ac:dyDescent="0.25">
      <c r="B139" s="202"/>
      <c r="C139" s="10" t="s">
        <v>295</v>
      </c>
      <c r="D139" s="29">
        <v>5429.8</v>
      </c>
      <c r="E139" s="29">
        <v>0</v>
      </c>
      <c r="F139" s="29">
        <f t="shared" si="3"/>
        <v>5429.8</v>
      </c>
      <c r="G139" s="29">
        <v>958.2</v>
      </c>
      <c r="H139" s="29">
        <v>5429.8</v>
      </c>
      <c r="I139" s="29">
        <v>958.2</v>
      </c>
      <c r="J139" s="24"/>
    </row>
    <row r="140" spans="2:10" x14ac:dyDescent="0.25">
      <c r="B140" s="203"/>
      <c r="C140" s="33" t="s">
        <v>369</v>
      </c>
      <c r="D140" s="29">
        <v>380561.32</v>
      </c>
      <c r="E140" s="29">
        <v>0</v>
      </c>
      <c r="F140" s="29">
        <f t="shared" si="3"/>
        <v>380561.32</v>
      </c>
      <c r="G140" s="29">
        <v>67157.89</v>
      </c>
      <c r="H140" s="29">
        <v>51466.92</v>
      </c>
      <c r="I140" s="29">
        <v>9082.4</v>
      </c>
    </row>
    <row r="141" spans="2:10" x14ac:dyDescent="0.25">
      <c r="B141" s="204" t="s">
        <v>249</v>
      </c>
      <c r="C141" s="204"/>
      <c r="D141" s="34"/>
      <c r="E141" s="34"/>
      <c r="F141" s="35">
        <f>SUM(F134:F140)</f>
        <v>1914604.6800000002</v>
      </c>
      <c r="G141" s="35">
        <f>SUM(G134:G140)</f>
        <v>337772.27</v>
      </c>
      <c r="H141" s="35">
        <f>SUM(H134:H140)</f>
        <v>765852.60000000009</v>
      </c>
      <c r="I141" s="35">
        <f>SUM(I134:I140)</f>
        <v>82006.14999999998</v>
      </c>
    </row>
    <row r="142" spans="2:10" x14ac:dyDescent="0.25">
      <c r="B142" s="25" t="s">
        <v>299</v>
      </c>
      <c r="D142" s="49"/>
      <c r="E142" s="49"/>
      <c r="F142" s="49"/>
      <c r="G142" s="49"/>
      <c r="H142" s="49"/>
      <c r="I142" s="50"/>
    </row>
    <row r="143" spans="2:10" ht="24" x14ac:dyDescent="0.25">
      <c r="B143" s="201" t="s">
        <v>300</v>
      </c>
      <c r="C143" s="10" t="s">
        <v>301</v>
      </c>
      <c r="D143" s="51">
        <v>1597950</v>
      </c>
      <c r="E143" s="51">
        <v>141000</v>
      </c>
      <c r="F143" s="29">
        <f t="shared" ref="F143:F154" si="4">E143+D143</f>
        <v>1738950</v>
      </c>
      <c r="G143" s="29">
        <v>145860.76</v>
      </c>
      <c r="H143" s="29">
        <v>4554.01</v>
      </c>
      <c r="I143" s="29">
        <v>381.99</v>
      </c>
      <c r="J143" s="24"/>
    </row>
    <row r="144" spans="2:10" ht="24" x14ac:dyDescent="0.25">
      <c r="B144" s="202"/>
      <c r="C144" s="10" t="s">
        <v>381</v>
      </c>
      <c r="D144" s="30">
        <v>925973.96</v>
      </c>
      <c r="E144" s="30">
        <v>108938.12</v>
      </c>
      <c r="F144" s="29">
        <f t="shared" si="4"/>
        <v>1034912.08</v>
      </c>
      <c r="G144" s="29">
        <v>54469.06</v>
      </c>
      <c r="H144" s="29">
        <v>1034912.08</v>
      </c>
      <c r="I144" s="29">
        <v>54469.06</v>
      </c>
    </row>
    <row r="145" spans="2:9" ht="36" x14ac:dyDescent="0.25">
      <c r="B145" s="202"/>
      <c r="C145" s="10" t="s">
        <v>380</v>
      </c>
      <c r="D145" s="30">
        <v>613240.54</v>
      </c>
      <c r="E145" s="51">
        <v>54110</v>
      </c>
      <c r="F145" s="29">
        <f t="shared" si="4"/>
        <v>667350.54</v>
      </c>
      <c r="G145" s="29">
        <v>54130</v>
      </c>
      <c r="H145" s="29">
        <v>16335</v>
      </c>
      <c r="I145" s="29">
        <v>0</v>
      </c>
    </row>
    <row r="146" spans="2:9" ht="36" x14ac:dyDescent="0.25">
      <c r="B146" s="202"/>
      <c r="C146" s="10" t="s">
        <v>370</v>
      </c>
      <c r="D146" s="51">
        <v>613127.71</v>
      </c>
      <c r="E146" s="51">
        <v>54099.51</v>
      </c>
      <c r="F146" s="29">
        <f t="shared" si="4"/>
        <v>667227.22</v>
      </c>
      <c r="G146" s="29">
        <v>54099.51</v>
      </c>
      <c r="H146" s="29">
        <v>46785.99</v>
      </c>
      <c r="I146" s="29">
        <v>2059.1999999999998</v>
      </c>
    </row>
    <row r="147" spans="2:9" ht="24" x14ac:dyDescent="0.25">
      <c r="B147" s="202"/>
      <c r="C147" s="10" t="s">
        <v>371</v>
      </c>
      <c r="D147" s="51">
        <v>1726206.41</v>
      </c>
      <c r="E147" s="51">
        <v>152312.32999999999</v>
      </c>
      <c r="F147" s="29">
        <f t="shared" si="4"/>
        <v>1878518.74</v>
      </c>
      <c r="G147" s="29">
        <v>152312.34</v>
      </c>
      <c r="H147" s="29">
        <v>1779186.6</v>
      </c>
      <c r="I147" s="29">
        <v>128042.16</v>
      </c>
    </row>
    <row r="148" spans="2:9" ht="24" x14ac:dyDescent="0.25">
      <c r="B148" s="203"/>
      <c r="C148" s="10" t="s">
        <v>372</v>
      </c>
      <c r="D148" s="51">
        <v>710954.28</v>
      </c>
      <c r="E148" s="51">
        <v>62731.27</v>
      </c>
      <c r="F148" s="29">
        <f t="shared" si="4"/>
        <v>773685.55</v>
      </c>
      <c r="G148" s="29">
        <v>62731.27</v>
      </c>
      <c r="H148" s="29">
        <v>584852.38</v>
      </c>
      <c r="I148" s="29">
        <v>30034.959999999999</v>
      </c>
    </row>
    <row r="149" spans="2:9" x14ac:dyDescent="0.25">
      <c r="B149" s="204" t="s">
        <v>249</v>
      </c>
      <c r="C149" s="204"/>
      <c r="D149" s="51"/>
      <c r="E149" s="51"/>
      <c r="F149" s="35">
        <f>SUM(F143:F148)</f>
        <v>6760644.1299999999</v>
      </c>
      <c r="G149" s="35">
        <f>SUM(G143:G148)</f>
        <v>523602.94000000006</v>
      </c>
      <c r="H149" s="35">
        <f>SUM(H143:H148)</f>
        <v>3466626.0599999996</v>
      </c>
      <c r="I149" s="35">
        <f>SUM(I143:I148)</f>
        <v>214987.37</v>
      </c>
    </row>
    <row r="150" spans="2:9" x14ac:dyDescent="0.25">
      <c r="B150" s="26"/>
      <c r="C150" s="10"/>
      <c r="D150" s="51"/>
      <c r="E150" s="51"/>
      <c r="F150" s="29"/>
      <c r="G150" s="29"/>
      <c r="H150" s="29"/>
      <c r="I150" s="29"/>
    </row>
    <row r="151" spans="2:9" ht="48" x14ac:dyDescent="0.25">
      <c r="B151" s="26" t="s">
        <v>373</v>
      </c>
      <c r="C151" s="10" t="s">
        <v>375</v>
      </c>
      <c r="D151" s="51">
        <v>868900</v>
      </c>
      <c r="E151" s="51">
        <v>77000</v>
      </c>
      <c r="F151" s="29">
        <f t="shared" si="4"/>
        <v>945900</v>
      </c>
      <c r="G151" s="51">
        <v>77000</v>
      </c>
      <c r="H151" s="29"/>
      <c r="I151" s="29"/>
    </row>
    <row r="152" spans="2:9" x14ac:dyDescent="0.25">
      <c r="B152" s="204" t="s">
        <v>249</v>
      </c>
      <c r="C152" s="204"/>
      <c r="D152" s="51"/>
      <c r="E152" s="51"/>
      <c r="F152" s="35">
        <f>SUM(F151)</f>
        <v>945900</v>
      </c>
      <c r="G152" s="53">
        <f>SUM(G151)</f>
        <v>77000</v>
      </c>
      <c r="H152" s="29"/>
      <c r="I152" s="29"/>
    </row>
    <row r="153" spans="2:9" x14ac:dyDescent="0.25">
      <c r="B153" s="26"/>
      <c r="C153" s="10"/>
      <c r="D153" s="51"/>
      <c r="E153" s="51"/>
      <c r="F153" s="29"/>
      <c r="G153" s="51"/>
      <c r="H153" s="29"/>
      <c r="I153" s="29"/>
    </row>
    <row r="154" spans="2:9" x14ac:dyDescent="0.25">
      <c r="B154" s="26" t="s">
        <v>374</v>
      </c>
      <c r="C154" s="10" t="s">
        <v>376</v>
      </c>
      <c r="D154" s="51">
        <v>508300</v>
      </c>
      <c r="E154" s="51">
        <v>44850</v>
      </c>
      <c r="F154" s="29">
        <f t="shared" si="4"/>
        <v>553150</v>
      </c>
      <c r="G154" s="29">
        <v>44850</v>
      </c>
      <c r="H154" s="29"/>
      <c r="I154" s="29"/>
    </row>
    <row r="155" spans="2:9" x14ac:dyDescent="0.25">
      <c r="B155" s="204" t="s">
        <v>249</v>
      </c>
      <c r="C155" s="204"/>
      <c r="D155" s="51"/>
      <c r="E155" s="51"/>
      <c r="F155" s="35">
        <f>SUM(F154)</f>
        <v>553150</v>
      </c>
      <c r="G155" s="35">
        <f>SUM(G154)</f>
        <v>44850</v>
      </c>
      <c r="H155" s="29"/>
      <c r="I155" s="29"/>
    </row>
    <row r="156" spans="2:9" x14ac:dyDescent="0.25">
      <c r="B156" s="26"/>
      <c r="C156" s="10"/>
      <c r="D156" s="51"/>
      <c r="E156" s="51"/>
      <c r="F156" s="29"/>
      <c r="G156" s="29"/>
      <c r="H156" s="29"/>
      <c r="I156" s="29"/>
    </row>
    <row r="157" spans="2:9" ht="24" x14ac:dyDescent="0.25">
      <c r="B157" s="26" t="s">
        <v>378</v>
      </c>
      <c r="C157" s="10" t="s">
        <v>377</v>
      </c>
      <c r="D157" s="51"/>
      <c r="E157" s="51"/>
      <c r="F157" s="29">
        <v>0</v>
      </c>
      <c r="G157" s="29">
        <v>40000000</v>
      </c>
      <c r="H157" s="29"/>
      <c r="I157" s="29"/>
    </row>
    <row r="158" spans="2:9" x14ac:dyDescent="0.25">
      <c r="B158" s="204" t="s">
        <v>249</v>
      </c>
      <c r="C158" s="204"/>
      <c r="D158" s="34"/>
      <c r="E158" s="34"/>
      <c r="F158" s="35">
        <f>SUM(F157)</f>
        <v>0</v>
      </c>
      <c r="G158" s="35">
        <f>SUM(G157)</f>
        <v>40000000</v>
      </c>
      <c r="H158" s="35"/>
      <c r="I158" s="35"/>
    </row>
    <row r="159" spans="2:9" x14ac:dyDescent="0.25">
      <c r="B159" s="17" t="s">
        <v>302</v>
      </c>
      <c r="C159" s="8"/>
      <c r="D159" s="59"/>
      <c r="E159" s="59"/>
      <c r="F159" s="50"/>
      <c r="G159" s="50"/>
      <c r="H159" s="50"/>
      <c r="I159" s="50"/>
    </row>
    <row r="160" spans="2:9" x14ac:dyDescent="0.25">
      <c r="B160" s="205" t="s">
        <v>303</v>
      </c>
      <c r="C160" s="10" t="s">
        <v>306</v>
      </c>
      <c r="D160" s="51">
        <v>364270.33</v>
      </c>
      <c r="E160" s="51">
        <v>32141.51</v>
      </c>
      <c r="F160" s="29">
        <f t="shared" ref="F160:F165" si="5">E160+D160</f>
        <v>396411.84</v>
      </c>
      <c r="G160" s="29">
        <v>32141.51</v>
      </c>
      <c r="H160" s="29">
        <v>128593.78</v>
      </c>
      <c r="I160" s="29">
        <v>5716.06</v>
      </c>
    </row>
    <row r="161" spans="2:9" x14ac:dyDescent="0.25">
      <c r="B161" s="205"/>
      <c r="C161" s="10" t="s">
        <v>307</v>
      </c>
      <c r="D161" s="51">
        <v>725802.2</v>
      </c>
      <c r="E161" s="51">
        <v>64041.38</v>
      </c>
      <c r="F161" s="29">
        <f t="shared" si="5"/>
        <v>789843.58</v>
      </c>
      <c r="G161" s="29">
        <v>64041.38</v>
      </c>
      <c r="H161" s="29">
        <v>8251.98</v>
      </c>
      <c r="I161" s="29">
        <v>449.33</v>
      </c>
    </row>
    <row r="162" spans="2:9" x14ac:dyDescent="0.25">
      <c r="B162" s="205"/>
      <c r="C162" s="10" t="s">
        <v>308</v>
      </c>
      <c r="D162" s="51">
        <v>358724.06</v>
      </c>
      <c r="E162" s="51">
        <v>31652.13</v>
      </c>
      <c r="F162" s="29">
        <f t="shared" si="5"/>
        <v>390376.19</v>
      </c>
      <c r="G162" s="29">
        <v>31652.13</v>
      </c>
      <c r="H162" s="29">
        <v>39293.879999999997</v>
      </c>
      <c r="I162" s="29">
        <v>348.16</v>
      </c>
    </row>
    <row r="163" spans="2:9" ht="24" x14ac:dyDescent="0.25">
      <c r="B163" s="205"/>
      <c r="C163" s="10" t="s">
        <v>305</v>
      </c>
      <c r="D163" s="51">
        <v>824555.71</v>
      </c>
      <c r="E163" s="51">
        <v>72754.92</v>
      </c>
      <c r="F163" s="29">
        <f t="shared" si="5"/>
        <v>897310.63</v>
      </c>
      <c r="G163" s="29">
        <v>72754.92</v>
      </c>
      <c r="H163" s="29">
        <v>52752.480000000003</v>
      </c>
      <c r="I163" s="29">
        <v>2427.04</v>
      </c>
    </row>
    <row r="164" spans="2:9" ht="36" x14ac:dyDescent="0.25">
      <c r="B164" s="205"/>
      <c r="C164" s="10" t="s">
        <v>379</v>
      </c>
      <c r="D164" s="51">
        <v>969554</v>
      </c>
      <c r="E164" s="51">
        <v>85549</v>
      </c>
      <c r="F164" s="29">
        <f t="shared" si="5"/>
        <v>1055103</v>
      </c>
      <c r="G164" s="29">
        <v>110458.22</v>
      </c>
      <c r="H164" s="29">
        <v>20000</v>
      </c>
      <c r="I164" s="29">
        <v>0</v>
      </c>
    </row>
    <row r="165" spans="2:9" ht="24" x14ac:dyDescent="0.25">
      <c r="B165" s="205"/>
      <c r="C165" s="10" t="s">
        <v>304</v>
      </c>
      <c r="D165" s="51">
        <v>334422.64</v>
      </c>
      <c r="E165" s="51">
        <v>29507.88</v>
      </c>
      <c r="F165" s="29">
        <f t="shared" si="5"/>
        <v>363930.52</v>
      </c>
      <c r="G165" s="29">
        <v>29507.88</v>
      </c>
      <c r="H165" s="29">
        <v>22422.35</v>
      </c>
      <c r="I165" s="29">
        <v>1801.16</v>
      </c>
    </row>
    <row r="166" spans="2:9" x14ac:dyDescent="0.25">
      <c r="B166" s="204" t="s">
        <v>249</v>
      </c>
      <c r="C166" s="204"/>
      <c r="D166" s="34"/>
      <c r="E166" s="34"/>
      <c r="F166" s="35">
        <f>SUM(F160:F165)</f>
        <v>3892975.76</v>
      </c>
      <c r="G166" s="35">
        <f>SUM(G160:G165)</f>
        <v>340556.04000000004</v>
      </c>
      <c r="H166" s="35">
        <f>SUM(H160:H165)</f>
        <v>271314.47000000003</v>
      </c>
      <c r="I166" s="35">
        <f>SUM(I160:I165)</f>
        <v>10741.75</v>
      </c>
    </row>
    <row r="167" spans="2:9" x14ac:dyDescent="0.25">
      <c r="B167" s="17" t="s">
        <v>192</v>
      </c>
      <c r="D167" s="49"/>
      <c r="E167" s="49"/>
      <c r="F167" s="49"/>
      <c r="G167" s="49"/>
      <c r="H167" s="49"/>
      <c r="I167" s="50"/>
    </row>
    <row r="168" spans="2:9" ht="26.25" x14ac:dyDescent="0.25">
      <c r="B168" s="13" t="s">
        <v>309</v>
      </c>
      <c r="C168" s="12" t="s">
        <v>310</v>
      </c>
      <c r="D168" s="51">
        <v>291323.46000000002</v>
      </c>
      <c r="E168" s="51">
        <v>0</v>
      </c>
      <c r="F168" s="29">
        <f>E168+D168</f>
        <v>291323.46000000002</v>
      </c>
      <c r="G168" s="29">
        <v>51410.03</v>
      </c>
      <c r="H168" s="29">
        <v>50600.07</v>
      </c>
      <c r="I168" s="29">
        <v>8929.43</v>
      </c>
    </row>
    <row r="169" spans="2:9" x14ac:dyDescent="0.25">
      <c r="B169" s="204" t="s">
        <v>249</v>
      </c>
      <c r="C169" s="204"/>
      <c r="D169" s="34"/>
      <c r="E169" s="34"/>
      <c r="F169" s="35">
        <f>F168</f>
        <v>291323.46000000002</v>
      </c>
      <c r="G169" s="35">
        <f>SUM(G168)</f>
        <v>51410.03</v>
      </c>
      <c r="H169" s="35">
        <f>H168</f>
        <v>50600.07</v>
      </c>
      <c r="I169" s="35">
        <f>SUM(I168)</f>
        <v>8929.43</v>
      </c>
    </row>
    <row r="170" spans="2:9" x14ac:dyDescent="0.25">
      <c r="D170" s="36"/>
      <c r="E170" s="36"/>
      <c r="F170" s="36"/>
      <c r="G170" s="36"/>
      <c r="H170" s="36"/>
      <c r="I170" s="36"/>
    </row>
  </sheetData>
  <mergeCells count="40">
    <mergeCell ref="B155:C155"/>
    <mergeCell ref="B11:C11"/>
    <mergeCell ref="B18:C18"/>
    <mergeCell ref="B28:C28"/>
    <mergeCell ref="B45:C45"/>
    <mergeCell ref="B89:C89"/>
    <mergeCell ref="B79:C79"/>
    <mergeCell ref="B74:C74"/>
    <mergeCell ref="B166:C166"/>
    <mergeCell ref="B169:C169"/>
    <mergeCell ref="B86:C86"/>
    <mergeCell ref="B94:B102"/>
    <mergeCell ref="B105:B110"/>
    <mergeCell ref="B111:C111"/>
    <mergeCell ref="B123:B131"/>
    <mergeCell ref="B134:B140"/>
    <mergeCell ref="B114:C114"/>
    <mergeCell ref="B92:C92"/>
    <mergeCell ref="B103:C103"/>
    <mergeCell ref="B118:C118"/>
    <mergeCell ref="B121:C121"/>
    <mergeCell ref="B132:C132"/>
    <mergeCell ref="B149:C149"/>
    <mergeCell ref="B152:C152"/>
    <mergeCell ref="B8:B10"/>
    <mergeCell ref="B141:C141"/>
    <mergeCell ref="B143:B148"/>
    <mergeCell ref="B158:C158"/>
    <mergeCell ref="B160:B165"/>
    <mergeCell ref="B34:B37"/>
    <mergeCell ref="B38:C38"/>
    <mergeCell ref="B40:B44"/>
    <mergeCell ref="B47:B73"/>
    <mergeCell ref="B76:B78"/>
    <mergeCell ref="B81:B85"/>
    <mergeCell ref="B13:B17"/>
    <mergeCell ref="B20:B24"/>
    <mergeCell ref="B25:C25"/>
    <mergeCell ref="B30:B31"/>
    <mergeCell ref="B32:C32"/>
  </mergeCells>
  <dataValidations count="2">
    <dataValidation type="decimal" allowBlank="1" showInputMessage="1" showErrorMessage="1" sqref="D66 D70" xr:uid="{00000000-0002-0000-02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C160 C105 C91 C93:C94" xr:uid="{00000000-0002-0000-0200-000001000000}">
      <formula1>1</formula1>
      <formula2>150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8AC4BFE78538054EA722B05521283528" ma:contentTypeVersion="18" ma:contentTypeDescription="Kurkite naują dokumentą." ma:contentTypeScope="" ma:versionID="96457eab4f4a4d5060b498ddc822be12">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6dac7f39a3c13c9dbe34f07af82778bc"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a4f37590-f24c-42b8-be85-cbce8e7b94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7b192754-23d9-452b-9c52-121a2d866fdf}" ma:internalName="TaxCatchAll" ma:showField="CatchAllData" ma:web="c4be9623-8533-4525-a9d4-060d4b230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3f2252-3603-49aa-ac8e-307372a50dca">
      <Terms xmlns="http://schemas.microsoft.com/office/infopath/2007/PartnerControls"/>
    </lcf76f155ced4ddcb4097134ff3c332f>
    <TaxCatchAll xmlns="c4be9623-8533-4525-a9d4-060d4b2303db" xsi:nil="true"/>
    <MediaLengthInSeconds xmlns="8f3f2252-3603-49aa-ac8e-307372a50dca" xsi:nil="true"/>
    <SharedWithUsers xmlns="c4be9623-8533-4525-a9d4-060d4b2303db">
      <UserInfo>
        <DisplayName/>
        <AccountId xsi:nil="true"/>
        <AccountType/>
      </UserInfo>
    </SharedWithUsers>
  </documentManagement>
</p:properties>
</file>

<file path=customXml/itemProps1.xml><?xml version="1.0" encoding="utf-8"?>
<ds:datastoreItem xmlns:ds="http://schemas.openxmlformats.org/officeDocument/2006/customXml" ds:itemID="{6E5967E9-0C6D-48FC-ABAC-019AD5B96808}">
  <ds:schemaRefs>
    <ds:schemaRef ds:uri="http://schemas.microsoft.com/sharepoint/v3/contenttype/forms"/>
  </ds:schemaRefs>
</ds:datastoreItem>
</file>

<file path=customXml/itemProps2.xml><?xml version="1.0" encoding="utf-8"?>
<ds:datastoreItem xmlns:ds="http://schemas.openxmlformats.org/officeDocument/2006/customXml" ds:itemID="{2C2EF695-5914-42C3-9770-BE5686ABD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f2252-3603-49aa-ac8e-307372a50dca"/>
    <ds:schemaRef ds:uri="c4be9623-8533-4525-a9d4-060d4b230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74BA25-87E6-4E96-9A73-D025A7E2AAC4}">
  <ds:schemaRefs>
    <ds:schemaRef ds:uri="c4be9623-8533-4525-a9d4-060d4b2303db"/>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8f3f2252-3603-49aa-ac8e-307372a50dca"/>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4</vt:i4>
      </vt:variant>
      <vt:variant>
        <vt:lpstr>Įvardytieji diapazonai</vt:lpstr>
      </vt:variant>
      <vt:variant>
        <vt:i4>3</vt:i4>
      </vt:variant>
    </vt:vector>
  </HeadingPairs>
  <TitlesOfParts>
    <vt:vector size="7" baseType="lpstr">
      <vt:lpstr>1 lentelė</vt:lpstr>
      <vt:lpstr>2 lentelė</vt:lpstr>
      <vt:lpstr>3 lentelė</vt:lpstr>
      <vt:lpstr>Lapas1</vt:lpstr>
      <vt:lpstr>'1 lentelė'!Print_Area</vt:lpstr>
      <vt:lpstr>'2 lentelė'!Print_Area</vt:lpstr>
      <vt:lpstr>'3 lentelė'!Print_Area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Jurgita Mitrulevičienė</cp:lastModifiedBy>
  <cp:lastPrinted>2023-01-19T14:28:12Z</cp:lastPrinted>
  <dcterms:created xsi:type="dcterms:W3CDTF">2017-11-23T09:10:18Z</dcterms:created>
  <dcterms:modified xsi:type="dcterms:W3CDTF">2024-02-28T14:34:51Z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