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arijampolesregionas.sharepoint.com/sites/MRPT/Shared Documents/Mrpt/!RPP_2014_2020/! MRPP REDAKCIJOS/2023 09 12/"/>
    </mc:Choice>
  </mc:AlternateContent>
  <xr:revisionPtr revIDLastSave="111" documentId="13_ncr:1_{DAB367DD-B1FD-44FE-BD44-B569B91ED32C}" xr6:coauthVersionLast="47" xr6:coauthVersionMax="47" xr10:uidLastSave="{0D43C46B-7BFE-4500-B501-477160535982}"/>
  <bookViews>
    <workbookView xWindow="28680" yWindow="-120" windowWidth="29040" windowHeight="15720" xr2:uid="{00000000-000D-0000-FFFF-FFFF00000000}"/>
  </bookViews>
  <sheets>
    <sheet name="1 lentelė" sheetId="9" r:id="rId1"/>
    <sheet name="2 lentelė" sheetId="10" r:id="rId2"/>
    <sheet name="3 lentelė" sheetId="11" r:id="rId3"/>
    <sheet name="Bendra lentelė" sheetId="12" state="hidden" r:id="rId4"/>
    <sheet name="VRPP 1 lentelė" sheetId="1" state="hidden" r:id="rId5"/>
    <sheet name="VRPP 2 lentelė" sheetId="2" state="hidden" r:id="rId6"/>
    <sheet name="VRPP 3 lentelė" sheetId="3" state="hidden" r:id="rId7"/>
    <sheet name="VRPP 4 lentelė" sheetId="4" state="hidden" r:id="rId8"/>
    <sheet name="VRPP 5 lentelė" sheetId="5" state="hidden" r:id="rId9"/>
    <sheet name="VRPP 6 lentelė" sheetId="6" state="hidden" r:id="rId10"/>
    <sheet name="VRPP 7 lentelė" sheetId="7" state="hidden" r:id="rId11"/>
  </sheets>
  <definedNames>
    <definedName name="_xlnm._FilterDatabase" localSheetId="5" hidden="1">'VRPP 2 lentelė'!$B$6:$V$6</definedName>
    <definedName name="_xlnm._FilterDatabase" localSheetId="6" hidden="1">'VRPP 3 lentelė'!$B$7:$W$8</definedName>
    <definedName name="_xlnm.Print_Area" localSheetId="0">'1 lentelė'!$B$1:$S$162</definedName>
    <definedName name="_xlnm.Print_Area" localSheetId="1">'2 lentelė'!$B$1:$V$164</definedName>
    <definedName name="_xlnm.Print_Area" localSheetId="2">'3 lentelė'!$B$1:$E$164</definedName>
    <definedName name="_xlnm.Print_Titles" localSheetId="0">'1 lentelė'!$6:$8</definedName>
    <definedName name="_xlnm.Print_Titles" localSheetId="1">'2 lentelė'!$7:$8</definedName>
    <definedName name="_xlnm.Print_Titles" localSheetId="2">'3 lentelė'!$8:$8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36" i="9" l="1"/>
  <c r="P34" i="9"/>
  <c r="P31" i="9"/>
  <c r="P155" i="9"/>
  <c r="P101" i="9"/>
  <c r="P154" i="9"/>
  <c r="P130" i="9"/>
  <c r="P124" i="9"/>
  <c r="P119" i="9" l="1"/>
  <c r="P116" i="9"/>
  <c r="P84" i="9"/>
  <c r="P83" i="9"/>
  <c r="P80" i="9"/>
  <c r="P76" i="9"/>
  <c r="P73" i="9"/>
  <c r="P72" i="9"/>
  <c r="P71" i="9"/>
  <c r="P69" i="9"/>
  <c r="P67" i="9"/>
  <c r="P66" i="9"/>
  <c r="P65" i="9"/>
  <c r="P64" i="9"/>
  <c r="P62" i="9"/>
  <c r="P57" i="9"/>
  <c r="P55" i="9"/>
  <c r="P53" i="9" l="1"/>
  <c r="P51" i="9"/>
  <c r="P50" i="9"/>
  <c r="P46" i="9"/>
  <c r="P39" i="9"/>
  <c r="P41" i="9"/>
  <c r="P25" i="9"/>
  <c r="P18" i="9" l="1"/>
  <c r="P21" i="9"/>
  <c r="P14" i="9" l="1"/>
  <c r="S118" i="9"/>
  <c r="P98" i="9"/>
  <c r="P97" i="9"/>
  <c r="P100" i="9"/>
  <c r="P108" i="9" l="1"/>
  <c r="P107" i="9"/>
  <c r="P106" i="9"/>
  <c r="P105" i="9"/>
  <c r="P104" i="9"/>
  <c r="P103" i="9"/>
  <c r="P99" i="9"/>
  <c r="P95" i="9"/>
  <c r="P94" i="9"/>
  <c r="P93" i="9"/>
  <c r="P132" i="9" l="1"/>
  <c r="P131" i="9"/>
  <c r="P129" i="9"/>
  <c r="P128" i="9"/>
  <c r="P127" i="9"/>
  <c r="P126" i="9"/>
  <c r="P147" i="9" l="1"/>
  <c r="P27" i="9"/>
  <c r="P26" i="9"/>
  <c r="P24" i="9"/>
  <c r="P23" i="9"/>
  <c r="P20" i="9"/>
  <c r="P19" i="9"/>
  <c r="P17" i="9"/>
  <c r="W11" i="12" l="1"/>
  <c r="V11" i="12"/>
  <c r="U11" i="12"/>
  <c r="W24" i="12" l="1"/>
  <c r="W23" i="12"/>
  <c r="U24" i="12"/>
  <c r="V23" i="12"/>
  <c r="U23" i="12"/>
  <c r="AP118" i="12" l="1"/>
  <c r="Y118" i="12"/>
  <c r="Z118" i="12"/>
  <c r="AA118" i="12"/>
  <c r="AB118" i="12"/>
  <c r="AC118" i="12"/>
  <c r="AD118" i="12"/>
  <c r="X118" i="12"/>
  <c r="W118" i="12"/>
  <c r="U118" i="12"/>
  <c r="S118" i="12"/>
  <c r="R118" i="12"/>
  <c r="I118" i="12"/>
  <c r="J118" i="12"/>
  <c r="K118" i="12"/>
  <c r="L118" i="12"/>
  <c r="M118" i="12"/>
  <c r="H118" i="12"/>
  <c r="G118" i="12"/>
  <c r="F118" i="12"/>
  <c r="E118" i="12"/>
  <c r="D118" i="12"/>
  <c r="C118" i="12"/>
  <c r="B118" i="12"/>
  <c r="W117" i="12"/>
  <c r="U117" i="12"/>
  <c r="I117" i="12"/>
  <c r="J117" i="12"/>
  <c r="K117" i="12"/>
  <c r="L117" i="12"/>
  <c r="M117" i="12"/>
  <c r="N117" i="12"/>
  <c r="H117" i="12"/>
  <c r="F117" i="12"/>
  <c r="E117" i="12"/>
  <c r="AP112" i="12"/>
  <c r="AP113" i="12"/>
  <c r="AP114" i="12"/>
  <c r="AP115" i="12"/>
  <c r="AP116" i="12"/>
  <c r="AP111" i="12"/>
  <c r="X112" i="12"/>
  <c r="Y112" i="12"/>
  <c r="Z112" i="12"/>
  <c r="AA112" i="12"/>
  <c r="AB112" i="12"/>
  <c r="AC112" i="12"/>
  <c r="X113" i="12"/>
  <c r="Y113" i="12"/>
  <c r="Z113" i="12"/>
  <c r="AA113" i="12"/>
  <c r="AB113" i="12"/>
  <c r="AC113" i="12"/>
  <c r="X114" i="12"/>
  <c r="Y114" i="12"/>
  <c r="Z114" i="12"/>
  <c r="AA114" i="12"/>
  <c r="AB114" i="12"/>
  <c r="AC114" i="12"/>
  <c r="X115" i="12"/>
  <c r="Y115" i="12"/>
  <c r="Z115" i="12"/>
  <c r="AA115" i="12"/>
  <c r="AB115" i="12"/>
  <c r="AC115" i="12"/>
  <c r="X116" i="12"/>
  <c r="Y116" i="12"/>
  <c r="Z116" i="12"/>
  <c r="AA116" i="12"/>
  <c r="AB116" i="12"/>
  <c r="AC116" i="12"/>
  <c r="Z111" i="12"/>
  <c r="AA111" i="12"/>
  <c r="AB111" i="12"/>
  <c r="AC111" i="12"/>
  <c r="Y111" i="12"/>
  <c r="X111" i="12"/>
  <c r="W112" i="12"/>
  <c r="W113" i="12"/>
  <c r="W114" i="12"/>
  <c r="W115" i="12"/>
  <c r="W116" i="12"/>
  <c r="W111" i="12"/>
  <c r="V112" i="12"/>
  <c r="V113" i="12"/>
  <c r="V114" i="12"/>
  <c r="V115" i="12"/>
  <c r="V116" i="12"/>
  <c r="V111" i="12"/>
  <c r="U112" i="12"/>
  <c r="U113" i="12"/>
  <c r="U114" i="12"/>
  <c r="U115" i="12"/>
  <c r="U116" i="12"/>
  <c r="U111" i="12"/>
  <c r="R112" i="12"/>
  <c r="S112" i="12"/>
  <c r="R113" i="12"/>
  <c r="S113" i="12"/>
  <c r="R114" i="12"/>
  <c r="S114" i="12"/>
  <c r="R115" i="12"/>
  <c r="S115" i="12"/>
  <c r="R116" i="12"/>
  <c r="S116" i="12"/>
  <c r="S111" i="12"/>
  <c r="R111" i="12"/>
  <c r="G112" i="12"/>
  <c r="H112" i="12"/>
  <c r="I112" i="12"/>
  <c r="J112" i="12"/>
  <c r="K112" i="12"/>
  <c r="L112" i="12"/>
  <c r="M112" i="12"/>
  <c r="G113" i="12"/>
  <c r="H113" i="12"/>
  <c r="I113" i="12"/>
  <c r="J113" i="12"/>
  <c r="K113" i="12"/>
  <c r="L113" i="12"/>
  <c r="M113" i="12"/>
  <c r="G114" i="12"/>
  <c r="H114" i="12"/>
  <c r="I114" i="12"/>
  <c r="J114" i="12"/>
  <c r="K114" i="12"/>
  <c r="L114" i="12"/>
  <c r="M114" i="12"/>
  <c r="G115" i="12"/>
  <c r="H115" i="12"/>
  <c r="I115" i="12"/>
  <c r="J115" i="12"/>
  <c r="K115" i="12"/>
  <c r="L115" i="12"/>
  <c r="M115" i="12"/>
  <c r="G116" i="12"/>
  <c r="H116" i="12"/>
  <c r="I116" i="12"/>
  <c r="J116" i="12"/>
  <c r="K116" i="12"/>
  <c r="L116" i="12"/>
  <c r="M116" i="12"/>
  <c r="H111" i="12"/>
  <c r="I111" i="12"/>
  <c r="J111" i="12"/>
  <c r="K111" i="12"/>
  <c r="L111" i="12"/>
  <c r="M111" i="12"/>
  <c r="G111" i="12"/>
  <c r="F116" i="12"/>
  <c r="F112" i="12"/>
  <c r="F113" i="12"/>
  <c r="F114" i="12"/>
  <c r="F115" i="12"/>
  <c r="F111" i="12"/>
  <c r="E111" i="12"/>
  <c r="D111" i="12"/>
  <c r="Y110" i="12"/>
  <c r="Z110" i="12"/>
  <c r="X110" i="12"/>
  <c r="Y109" i="12"/>
  <c r="Z109" i="12"/>
  <c r="X109" i="12"/>
  <c r="W110" i="12"/>
  <c r="V110" i="12"/>
  <c r="U110" i="12"/>
  <c r="W109" i="12"/>
  <c r="V109" i="12"/>
  <c r="U109" i="12"/>
  <c r="S110" i="12"/>
  <c r="R110" i="12"/>
  <c r="S109" i="12"/>
  <c r="R109" i="12"/>
  <c r="H110" i="12"/>
  <c r="I110" i="12"/>
  <c r="J110" i="12"/>
  <c r="K110" i="12"/>
  <c r="L110" i="12"/>
  <c r="M110" i="12"/>
  <c r="G110" i="12"/>
  <c r="M109" i="12"/>
  <c r="H109" i="12"/>
  <c r="I109" i="12"/>
  <c r="J109" i="12"/>
  <c r="K109" i="12"/>
  <c r="L109" i="12"/>
  <c r="G109" i="12"/>
  <c r="F110" i="12"/>
  <c r="E110" i="12"/>
  <c r="F109" i="12"/>
  <c r="E109" i="12"/>
  <c r="AP104" i="12"/>
  <c r="AP105" i="12"/>
  <c r="AP106" i="12"/>
  <c r="AP107" i="12"/>
  <c r="AP108" i="12"/>
  <c r="AP103" i="12"/>
  <c r="Z104" i="12"/>
  <c r="Z105" i="12"/>
  <c r="Z106" i="12"/>
  <c r="Z107" i="12"/>
  <c r="Z108" i="12"/>
  <c r="Z103" i="12"/>
  <c r="Y104" i="12"/>
  <c r="Y105" i="12"/>
  <c r="Y106" i="12"/>
  <c r="Y107" i="12"/>
  <c r="Y108" i="12"/>
  <c r="Y103" i="12"/>
  <c r="X104" i="12"/>
  <c r="X105" i="12"/>
  <c r="X106" i="12"/>
  <c r="X107" i="12"/>
  <c r="X108" i="12"/>
  <c r="X103" i="12"/>
  <c r="F108" i="12"/>
  <c r="G108" i="12"/>
  <c r="H108" i="12"/>
  <c r="I108" i="12"/>
  <c r="J108" i="12"/>
  <c r="K108" i="12"/>
  <c r="L108" i="12"/>
  <c r="M108" i="12"/>
  <c r="R108" i="12"/>
  <c r="S108" i="12"/>
  <c r="U108" i="12"/>
  <c r="V108" i="12"/>
  <c r="W108" i="12"/>
  <c r="W104" i="12"/>
  <c r="W105" i="12"/>
  <c r="W106" i="12"/>
  <c r="W107" i="12"/>
  <c r="W103" i="12"/>
  <c r="V104" i="12"/>
  <c r="V105" i="12"/>
  <c r="V106" i="12"/>
  <c r="V107" i="12"/>
  <c r="V103" i="12"/>
  <c r="U104" i="12"/>
  <c r="U105" i="12"/>
  <c r="U106" i="12"/>
  <c r="U107" i="12"/>
  <c r="U103" i="12"/>
  <c r="R104" i="12"/>
  <c r="S104" i="12"/>
  <c r="R105" i="12"/>
  <c r="S105" i="12"/>
  <c r="R106" i="12"/>
  <c r="S106" i="12"/>
  <c r="R107" i="12"/>
  <c r="S107" i="12"/>
  <c r="S103" i="12"/>
  <c r="R103" i="12"/>
  <c r="F107" i="12"/>
  <c r="G107" i="12"/>
  <c r="H107" i="12"/>
  <c r="I107" i="12"/>
  <c r="J107" i="12"/>
  <c r="K107" i="12"/>
  <c r="L107" i="12"/>
  <c r="M107" i="12"/>
  <c r="F104" i="12"/>
  <c r="G104" i="12"/>
  <c r="H104" i="12"/>
  <c r="I104" i="12"/>
  <c r="J104" i="12"/>
  <c r="K104" i="12"/>
  <c r="L104" i="12"/>
  <c r="M104" i="12"/>
  <c r="F105" i="12"/>
  <c r="G105" i="12"/>
  <c r="H105" i="12"/>
  <c r="I105" i="12"/>
  <c r="J105" i="12"/>
  <c r="K105" i="12"/>
  <c r="L105" i="12"/>
  <c r="M105" i="12"/>
  <c r="F106" i="12"/>
  <c r="G106" i="12"/>
  <c r="H106" i="12"/>
  <c r="I106" i="12"/>
  <c r="J106" i="12"/>
  <c r="K106" i="12"/>
  <c r="L106" i="12"/>
  <c r="M106" i="12"/>
  <c r="H103" i="12"/>
  <c r="I103" i="12"/>
  <c r="J103" i="12"/>
  <c r="K103" i="12"/>
  <c r="L103" i="12"/>
  <c r="M103" i="12"/>
  <c r="G103" i="12"/>
  <c r="F103" i="12"/>
  <c r="E103" i="12"/>
  <c r="D103" i="12"/>
  <c r="C103" i="12"/>
  <c r="AP97" i="12"/>
  <c r="AP98" i="12"/>
  <c r="AP99" i="12"/>
  <c r="AP100" i="12"/>
  <c r="AP101" i="12"/>
  <c r="AP102" i="12"/>
  <c r="AP96" i="12"/>
  <c r="X97" i="12"/>
  <c r="Y97" i="12"/>
  <c r="Z97" i="12"/>
  <c r="AA97" i="12"/>
  <c r="AB97" i="12"/>
  <c r="AC97" i="12"/>
  <c r="AD97" i="12"/>
  <c r="AE97" i="12"/>
  <c r="AF97" i="12"/>
  <c r="AG97" i="12"/>
  <c r="AH97" i="12"/>
  <c r="AI97" i="12"/>
  <c r="AJ97" i="12"/>
  <c r="AK97" i="12"/>
  <c r="AL97" i="12"/>
  <c r="X98" i="12"/>
  <c r="Y98" i="12"/>
  <c r="Z98" i="12"/>
  <c r="AA98" i="12"/>
  <c r="AB98" i="12"/>
  <c r="AC98" i="12"/>
  <c r="AD98" i="12"/>
  <c r="AE98" i="12"/>
  <c r="AF98" i="12"/>
  <c r="AG98" i="12"/>
  <c r="AH98" i="12"/>
  <c r="AI98" i="12"/>
  <c r="AJ98" i="12"/>
  <c r="AK98" i="12"/>
  <c r="AL98" i="12"/>
  <c r="X99" i="12"/>
  <c r="Y99" i="12"/>
  <c r="Z99" i="12"/>
  <c r="AA99" i="12"/>
  <c r="AB99" i="12"/>
  <c r="AC99" i="12"/>
  <c r="AD99" i="12"/>
  <c r="AE99" i="12"/>
  <c r="AF99" i="12"/>
  <c r="AG99" i="12"/>
  <c r="AH99" i="12"/>
  <c r="AI99" i="12"/>
  <c r="AJ99" i="12"/>
  <c r="AK99" i="12"/>
  <c r="AL99" i="12"/>
  <c r="X100" i="12"/>
  <c r="Y100" i="12"/>
  <c r="Z100" i="12"/>
  <c r="AA100" i="12"/>
  <c r="AB100" i="12"/>
  <c r="AC100" i="12"/>
  <c r="AD100" i="12"/>
  <c r="AE100" i="12"/>
  <c r="AF100" i="12"/>
  <c r="AG100" i="12"/>
  <c r="AH100" i="12"/>
  <c r="AI100" i="12"/>
  <c r="AJ100" i="12"/>
  <c r="AK100" i="12"/>
  <c r="AL100" i="12"/>
  <c r="X101" i="12"/>
  <c r="Y101" i="12"/>
  <c r="Z101" i="12"/>
  <c r="AA101" i="12"/>
  <c r="AB101" i="12"/>
  <c r="AC101" i="12"/>
  <c r="AD101" i="12"/>
  <c r="AE101" i="12"/>
  <c r="AF101" i="12"/>
  <c r="AG101" i="12"/>
  <c r="AH101" i="12"/>
  <c r="AI101" i="12"/>
  <c r="AJ101" i="12"/>
  <c r="AK101" i="12"/>
  <c r="AL101" i="12"/>
  <c r="X102" i="12"/>
  <c r="Y102" i="12"/>
  <c r="Z102" i="12"/>
  <c r="AA102" i="12"/>
  <c r="AB102" i="12"/>
  <c r="AC102" i="12"/>
  <c r="AD102" i="12"/>
  <c r="AE102" i="12"/>
  <c r="AF102" i="12"/>
  <c r="AG102" i="12"/>
  <c r="AH102" i="12"/>
  <c r="AI102" i="12"/>
  <c r="AJ102" i="12"/>
  <c r="AK102" i="12"/>
  <c r="AL102" i="12"/>
  <c r="Z96" i="12"/>
  <c r="AA96" i="12"/>
  <c r="AB96" i="12"/>
  <c r="AC96" i="12"/>
  <c r="AD96" i="12"/>
  <c r="AE96" i="12"/>
  <c r="AF96" i="12"/>
  <c r="AG96" i="12"/>
  <c r="AH96" i="12"/>
  <c r="AI96" i="12"/>
  <c r="AJ96" i="12"/>
  <c r="AK96" i="12"/>
  <c r="AL96" i="12"/>
  <c r="Y96" i="12"/>
  <c r="X96" i="12"/>
  <c r="W97" i="12"/>
  <c r="W98" i="12"/>
  <c r="W99" i="12"/>
  <c r="W100" i="12"/>
  <c r="W101" i="12"/>
  <c r="W102" i="12"/>
  <c r="W96" i="12"/>
  <c r="U97" i="12"/>
  <c r="U98" i="12"/>
  <c r="U99" i="12"/>
  <c r="U100" i="12"/>
  <c r="U101" i="12"/>
  <c r="U102" i="12"/>
  <c r="U96" i="12"/>
  <c r="R97" i="12"/>
  <c r="S97" i="12"/>
  <c r="R98" i="12"/>
  <c r="S98" i="12"/>
  <c r="R99" i="12"/>
  <c r="S99" i="12"/>
  <c r="R100" i="12"/>
  <c r="S100" i="12"/>
  <c r="R101" i="12"/>
  <c r="S101" i="12"/>
  <c r="R102" i="12"/>
  <c r="S102" i="12"/>
  <c r="S96" i="12"/>
  <c r="R96" i="12"/>
  <c r="M97" i="12"/>
  <c r="M98" i="12"/>
  <c r="M99" i="12"/>
  <c r="M100" i="12"/>
  <c r="M101" i="12"/>
  <c r="M102" i="12"/>
  <c r="F100" i="12"/>
  <c r="G100" i="12"/>
  <c r="H100" i="12"/>
  <c r="I100" i="12"/>
  <c r="J100" i="12"/>
  <c r="K100" i="12"/>
  <c r="L100" i="12"/>
  <c r="F101" i="12"/>
  <c r="G101" i="12"/>
  <c r="H101" i="12"/>
  <c r="I101" i="12"/>
  <c r="J101" i="12"/>
  <c r="K101" i="12"/>
  <c r="L101" i="12"/>
  <c r="F102" i="12"/>
  <c r="G102" i="12"/>
  <c r="H102" i="12"/>
  <c r="I102" i="12"/>
  <c r="J102" i="12"/>
  <c r="K102" i="12"/>
  <c r="L102" i="12"/>
  <c r="F97" i="12"/>
  <c r="G97" i="12"/>
  <c r="H97" i="12"/>
  <c r="I97" i="12"/>
  <c r="J97" i="12"/>
  <c r="K97" i="12"/>
  <c r="L97" i="12"/>
  <c r="F98" i="12"/>
  <c r="G98" i="12"/>
  <c r="H98" i="12"/>
  <c r="I98" i="12"/>
  <c r="J98" i="12"/>
  <c r="K98" i="12"/>
  <c r="L98" i="12"/>
  <c r="F99" i="12"/>
  <c r="G99" i="12"/>
  <c r="H99" i="12"/>
  <c r="I99" i="12"/>
  <c r="J99" i="12"/>
  <c r="K99" i="12"/>
  <c r="L99" i="12"/>
  <c r="H96" i="12"/>
  <c r="I96" i="12"/>
  <c r="J96" i="12"/>
  <c r="K96" i="12"/>
  <c r="L96" i="12"/>
  <c r="M96" i="12"/>
  <c r="G96" i="12"/>
  <c r="F96" i="12"/>
  <c r="E96" i="12"/>
  <c r="AP88" i="12"/>
  <c r="AP89" i="12"/>
  <c r="AP90" i="12"/>
  <c r="AP91" i="12"/>
  <c r="AP92" i="12"/>
  <c r="AP93" i="12"/>
  <c r="AP94" i="12"/>
  <c r="AP95" i="12"/>
  <c r="AP87" i="12"/>
  <c r="X88" i="12"/>
  <c r="Y88" i="12"/>
  <c r="Z88" i="12"/>
  <c r="AA88" i="12"/>
  <c r="AB88" i="12"/>
  <c r="AC88" i="12"/>
  <c r="AD88" i="12"/>
  <c r="AE88" i="12"/>
  <c r="AF88" i="12"/>
  <c r="AG88" i="12"/>
  <c r="AH88" i="12"/>
  <c r="AI88" i="12"/>
  <c r="AJ88" i="12"/>
  <c r="AK88" i="12"/>
  <c r="AL88" i="12"/>
  <c r="X89" i="12"/>
  <c r="Y89" i="12"/>
  <c r="Z89" i="12"/>
  <c r="AA89" i="12"/>
  <c r="AB89" i="12"/>
  <c r="AC89" i="12"/>
  <c r="AD89" i="12"/>
  <c r="AE89" i="12"/>
  <c r="AF89" i="12"/>
  <c r="AG89" i="12"/>
  <c r="AH89" i="12"/>
  <c r="AI89" i="12"/>
  <c r="AJ89" i="12"/>
  <c r="AK89" i="12"/>
  <c r="AL89" i="12"/>
  <c r="X90" i="12"/>
  <c r="Y90" i="12"/>
  <c r="Z90" i="12"/>
  <c r="AA90" i="12"/>
  <c r="AB90" i="12"/>
  <c r="AC90" i="12"/>
  <c r="AD90" i="12"/>
  <c r="AE90" i="12"/>
  <c r="AF90" i="12"/>
  <c r="AG90" i="12"/>
  <c r="AH90" i="12"/>
  <c r="AI90" i="12"/>
  <c r="AJ90" i="12"/>
  <c r="AK90" i="12"/>
  <c r="AL90" i="12"/>
  <c r="X91" i="12"/>
  <c r="Y91" i="12"/>
  <c r="Z91" i="12"/>
  <c r="AA91" i="12"/>
  <c r="AB91" i="12"/>
  <c r="AC91" i="12"/>
  <c r="AD91" i="12"/>
  <c r="AE91" i="12"/>
  <c r="AF91" i="12"/>
  <c r="AG91" i="12"/>
  <c r="AH91" i="12"/>
  <c r="AI91" i="12"/>
  <c r="AJ91" i="12"/>
  <c r="AK91" i="12"/>
  <c r="AL91" i="12"/>
  <c r="X92" i="12"/>
  <c r="Y92" i="12"/>
  <c r="Z92" i="12"/>
  <c r="AA92" i="12"/>
  <c r="AB92" i="12"/>
  <c r="AC92" i="12"/>
  <c r="AD92" i="12"/>
  <c r="AE92" i="12"/>
  <c r="AF92" i="12"/>
  <c r="AG92" i="12"/>
  <c r="AH92" i="12"/>
  <c r="AI92" i="12"/>
  <c r="AJ92" i="12"/>
  <c r="AK92" i="12"/>
  <c r="AL92" i="12"/>
  <c r="X93" i="12"/>
  <c r="Y93" i="12"/>
  <c r="Z93" i="12"/>
  <c r="AA93" i="12"/>
  <c r="AB93" i="12"/>
  <c r="AC93" i="12"/>
  <c r="AD93" i="12"/>
  <c r="AE93" i="12"/>
  <c r="AF93" i="12"/>
  <c r="AG93" i="12"/>
  <c r="AH93" i="12"/>
  <c r="AI93" i="12"/>
  <c r="AJ93" i="12"/>
  <c r="AK93" i="12"/>
  <c r="AL93" i="12"/>
  <c r="X94" i="12"/>
  <c r="Y94" i="12"/>
  <c r="Z94" i="12"/>
  <c r="AA94" i="12"/>
  <c r="AB94" i="12"/>
  <c r="AC94" i="12"/>
  <c r="AD94" i="12"/>
  <c r="AE94" i="12"/>
  <c r="AF94" i="12"/>
  <c r="AG94" i="12"/>
  <c r="AH94" i="12"/>
  <c r="AI94" i="12"/>
  <c r="AJ94" i="12"/>
  <c r="AK94" i="12"/>
  <c r="AL94" i="12"/>
  <c r="X95" i="12"/>
  <c r="Y95" i="12"/>
  <c r="Z95" i="12"/>
  <c r="AA95" i="12"/>
  <c r="AB95" i="12"/>
  <c r="AC95" i="12"/>
  <c r="AD95" i="12"/>
  <c r="AE95" i="12"/>
  <c r="AF95" i="12"/>
  <c r="AG95" i="12"/>
  <c r="AH95" i="12"/>
  <c r="AI95" i="12"/>
  <c r="AJ95" i="12"/>
  <c r="AK95" i="12"/>
  <c r="AL95" i="12"/>
  <c r="Z87" i="12"/>
  <c r="AA87" i="12"/>
  <c r="AB87" i="12"/>
  <c r="AC87" i="12"/>
  <c r="AD87" i="12"/>
  <c r="AE87" i="12"/>
  <c r="AF87" i="12"/>
  <c r="AG87" i="12"/>
  <c r="AH87" i="12"/>
  <c r="AI87" i="12"/>
  <c r="AJ87" i="12"/>
  <c r="AK87" i="12"/>
  <c r="AL87" i="12"/>
  <c r="Y87" i="12"/>
  <c r="X87" i="12"/>
  <c r="W88" i="12"/>
  <c r="W91" i="12"/>
  <c r="W92" i="12"/>
  <c r="W93" i="12"/>
  <c r="W94" i="12"/>
  <c r="W95" i="12"/>
  <c r="W87" i="12"/>
  <c r="V88" i="12"/>
  <c r="V89" i="12"/>
  <c r="V90" i="12"/>
  <c r="V91" i="12"/>
  <c r="V92" i="12"/>
  <c r="V93" i="12"/>
  <c r="V94" i="12"/>
  <c r="V95" i="12"/>
  <c r="U88" i="12"/>
  <c r="U89" i="12"/>
  <c r="U90" i="12"/>
  <c r="U91" i="12"/>
  <c r="U92" i="12"/>
  <c r="U93" i="12"/>
  <c r="U94" i="12"/>
  <c r="U95" i="12"/>
  <c r="V87" i="12"/>
  <c r="U87" i="12"/>
  <c r="R88" i="12"/>
  <c r="S88" i="12"/>
  <c r="R89" i="12"/>
  <c r="S89" i="12"/>
  <c r="R90" i="12"/>
  <c r="S90" i="12"/>
  <c r="R91" i="12"/>
  <c r="S91" i="12"/>
  <c r="R92" i="12"/>
  <c r="S92" i="12"/>
  <c r="R93" i="12"/>
  <c r="S93" i="12"/>
  <c r="R94" i="12"/>
  <c r="S94" i="12"/>
  <c r="R95" i="12"/>
  <c r="S95" i="12"/>
  <c r="S87" i="12"/>
  <c r="R87" i="12"/>
  <c r="G88" i="12"/>
  <c r="H88" i="12"/>
  <c r="I88" i="12"/>
  <c r="J88" i="12"/>
  <c r="K88" i="12"/>
  <c r="L88" i="12"/>
  <c r="M88" i="12"/>
  <c r="G89" i="12"/>
  <c r="H89" i="12"/>
  <c r="I89" i="12"/>
  <c r="J89" i="12"/>
  <c r="K89" i="12"/>
  <c r="L89" i="12"/>
  <c r="M89" i="12"/>
  <c r="G90" i="12"/>
  <c r="H90" i="12"/>
  <c r="I90" i="12"/>
  <c r="J90" i="12"/>
  <c r="K90" i="12"/>
  <c r="L90" i="12"/>
  <c r="M90" i="12"/>
  <c r="G91" i="12"/>
  <c r="H91" i="12"/>
  <c r="I91" i="12"/>
  <c r="J91" i="12"/>
  <c r="K91" i="12"/>
  <c r="L91" i="12"/>
  <c r="M91" i="12"/>
  <c r="G92" i="12"/>
  <c r="H92" i="12"/>
  <c r="I92" i="12"/>
  <c r="J92" i="12"/>
  <c r="K92" i="12"/>
  <c r="L92" i="12"/>
  <c r="M92" i="12"/>
  <c r="G93" i="12"/>
  <c r="H93" i="12"/>
  <c r="I93" i="12"/>
  <c r="J93" i="12"/>
  <c r="K93" i="12"/>
  <c r="L93" i="12"/>
  <c r="M93" i="12"/>
  <c r="G94" i="12"/>
  <c r="H94" i="12"/>
  <c r="I94" i="12"/>
  <c r="J94" i="12"/>
  <c r="K94" i="12"/>
  <c r="L94" i="12"/>
  <c r="M94" i="12"/>
  <c r="G95" i="12"/>
  <c r="H95" i="12"/>
  <c r="I95" i="12"/>
  <c r="J95" i="12"/>
  <c r="K95" i="12"/>
  <c r="L95" i="12"/>
  <c r="M95" i="12"/>
  <c r="H87" i="12"/>
  <c r="I87" i="12"/>
  <c r="J87" i="12"/>
  <c r="K87" i="12"/>
  <c r="L87" i="12"/>
  <c r="M87" i="12"/>
  <c r="G87" i="12"/>
  <c r="F88" i="12"/>
  <c r="F89" i="12"/>
  <c r="F90" i="12"/>
  <c r="F91" i="12"/>
  <c r="F92" i="12"/>
  <c r="F93" i="12"/>
  <c r="F94" i="12"/>
  <c r="F95" i="12"/>
  <c r="F87" i="12"/>
  <c r="E87" i="12"/>
  <c r="AP86" i="12"/>
  <c r="AP85" i="12"/>
  <c r="Z86" i="12"/>
  <c r="AA86" i="12"/>
  <c r="Y86" i="12"/>
  <c r="X86" i="12"/>
  <c r="Z85" i="12"/>
  <c r="AA85" i="12"/>
  <c r="AB85" i="12"/>
  <c r="AC85" i="12"/>
  <c r="Y85" i="12"/>
  <c r="X85" i="12"/>
  <c r="W86" i="12"/>
  <c r="U86" i="12"/>
  <c r="W85" i="12"/>
  <c r="U85" i="12"/>
  <c r="S86" i="12"/>
  <c r="R86" i="12"/>
  <c r="S85" i="12"/>
  <c r="R85" i="12"/>
  <c r="H86" i="12"/>
  <c r="I86" i="12"/>
  <c r="J86" i="12"/>
  <c r="K86" i="12"/>
  <c r="L86" i="12"/>
  <c r="M86" i="12"/>
  <c r="G86" i="12"/>
  <c r="F86" i="12"/>
  <c r="I85" i="12"/>
  <c r="J85" i="12"/>
  <c r="K85" i="12"/>
  <c r="L85" i="12"/>
  <c r="M85" i="12"/>
  <c r="H85" i="12"/>
  <c r="G85" i="12"/>
  <c r="E86" i="12"/>
  <c r="F85" i="12"/>
  <c r="E85" i="12"/>
  <c r="D85" i="12"/>
  <c r="W84" i="12"/>
  <c r="U84" i="12"/>
  <c r="S84" i="12"/>
  <c r="R84" i="12"/>
  <c r="N84" i="12"/>
  <c r="H84" i="12"/>
  <c r="I84" i="12"/>
  <c r="J84" i="12"/>
  <c r="K84" i="12"/>
  <c r="L84" i="12"/>
  <c r="M84" i="12"/>
  <c r="G84" i="12"/>
  <c r="F84" i="12"/>
  <c r="E84" i="12"/>
  <c r="D84" i="12"/>
  <c r="T86" i="12" l="1"/>
  <c r="T94" i="12"/>
  <c r="T111" i="12"/>
  <c r="T113" i="12"/>
  <c r="T117" i="12"/>
  <c r="T93" i="12"/>
  <c r="T118" i="12"/>
  <c r="T102" i="12"/>
  <c r="T101" i="12"/>
  <c r="T97" i="12"/>
  <c r="T100" i="12"/>
  <c r="T105" i="12"/>
  <c r="T109" i="12"/>
  <c r="T114" i="12"/>
  <c r="T116" i="12"/>
  <c r="T112" i="12"/>
  <c r="T95" i="12"/>
  <c r="T91" i="12"/>
  <c r="T87" i="12"/>
  <c r="T85" i="12"/>
  <c r="T92" i="12"/>
  <c r="T84" i="12"/>
  <c r="T88" i="12"/>
  <c r="T96" i="12"/>
  <c r="T99" i="12"/>
  <c r="T115" i="12"/>
  <c r="T104" i="12"/>
  <c r="T98" i="12"/>
  <c r="T108" i="12"/>
  <c r="T110" i="12"/>
  <c r="T106" i="12"/>
  <c r="T107" i="12"/>
  <c r="T103" i="12"/>
  <c r="AP80" i="12"/>
  <c r="AP81" i="12"/>
  <c r="AP82" i="12"/>
  <c r="AP83" i="12"/>
  <c r="AP79" i="12"/>
  <c r="Z80" i="12"/>
  <c r="AA80" i="12"/>
  <c r="AB80" i="12"/>
  <c r="AC80" i="12"/>
  <c r="Z81" i="12"/>
  <c r="AA81" i="12"/>
  <c r="AB81" i="12"/>
  <c r="AC81" i="12"/>
  <c r="Z82" i="12"/>
  <c r="AA82" i="12"/>
  <c r="AB82" i="12"/>
  <c r="AC82" i="12"/>
  <c r="Z83" i="12"/>
  <c r="AA83" i="12"/>
  <c r="AB83" i="12"/>
  <c r="AC83" i="12"/>
  <c r="Z79" i="12"/>
  <c r="AA79" i="12"/>
  <c r="AB79" i="12"/>
  <c r="AC79" i="12"/>
  <c r="Y80" i="12"/>
  <c r="Y81" i="12"/>
  <c r="Y82" i="12"/>
  <c r="Y83" i="12"/>
  <c r="Y79" i="12"/>
  <c r="X80" i="12"/>
  <c r="X81" i="12"/>
  <c r="X82" i="12"/>
  <c r="X83" i="12"/>
  <c r="X79" i="12"/>
  <c r="W80" i="12"/>
  <c r="W82" i="12"/>
  <c r="W83" i="12"/>
  <c r="W79" i="12"/>
  <c r="U80" i="12"/>
  <c r="T80" i="12" s="1"/>
  <c r="U81" i="12"/>
  <c r="U82" i="12"/>
  <c r="U83" i="12"/>
  <c r="U79" i="12"/>
  <c r="R80" i="12"/>
  <c r="S80" i="12"/>
  <c r="R81" i="12"/>
  <c r="S81" i="12"/>
  <c r="R82" i="12"/>
  <c r="S82" i="12"/>
  <c r="R83" i="12"/>
  <c r="S83" i="12"/>
  <c r="S79" i="12"/>
  <c r="R79" i="12"/>
  <c r="N81" i="12"/>
  <c r="N80" i="12"/>
  <c r="N79" i="12"/>
  <c r="G80" i="12"/>
  <c r="H80" i="12"/>
  <c r="I80" i="12"/>
  <c r="J80" i="12"/>
  <c r="K80" i="12"/>
  <c r="L80" i="12"/>
  <c r="M80" i="12"/>
  <c r="G81" i="12"/>
  <c r="H81" i="12"/>
  <c r="I81" i="12"/>
  <c r="J81" i="12"/>
  <c r="K81" i="12"/>
  <c r="L81" i="12"/>
  <c r="M81" i="12"/>
  <c r="G82" i="12"/>
  <c r="H82" i="12"/>
  <c r="I82" i="12"/>
  <c r="J82" i="12"/>
  <c r="K82" i="12"/>
  <c r="L82" i="12"/>
  <c r="M82" i="12"/>
  <c r="G83" i="12"/>
  <c r="H83" i="12"/>
  <c r="I83" i="12"/>
  <c r="J83" i="12"/>
  <c r="K83" i="12"/>
  <c r="L83" i="12"/>
  <c r="M83" i="12"/>
  <c r="H79" i="12"/>
  <c r="I79" i="12"/>
  <c r="J79" i="12"/>
  <c r="K79" i="12"/>
  <c r="L79" i="12"/>
  <c r="M79" i="12"/>
  <c r="G79" i="12"/>
  <c r="F80" i="12"/>
  <c r="F81" i="12"/>
  <c r="F82" i="12"/>
  <c r="F83" i="12"/>
  <c r="F79" i="12"/>
  <c r="E79" i="12"/>
  <c r="AP72" i="12"/>
  <c r="AP73" i="12"/>
  <c r="AP74" i="12"/>
  <c r="AP75" i="12"/>
  <c r="AP76" i="12"/>
  <c r="AP77" i="12"/>
  <c r="AP78" i="12"/>
  <c r="AP71" i="12"/>
  <c r="Y72" i="12"/>
  <c r="Z72" i="12"/>
  <c r="AA72" i="12"/>
  <c r="AB72" i="12"/>
  <c r="AC72" i="12"/>
  <c r="AD72" i="12"/>
  <c r="AE72" i="12"/>
  <c r="AF72" i="12"/>
  <c r="Y73" i="12"/>
  <c r="Z73" i="12"/>
  <c r="AA73" i="12"/>
  <c r="AB73" i="12"/>
  <c r="AC73" i="12"/>
  <c r="AD73" i="12"/>
  <c r="AE73" i="12"/>
  <c r="AF73" i="12"/>
  <c r="Y74" i="12"/>
  <c r="Z74" i="12"/>
  <c r="AA74" i="12"/>
  <c r="AB74" i="12"/>
  <c r="AC74" i="12"/>
  <c r="AD74" i="12"/>
  <c r="AE74" i="12"/>
  <c r="AF74" i="12"/>
  <c r="Y75" i="12"/>
  <c r="Z75" i="12"/>
  <c r="AA75" i="12"/>
  <c r="AB75" i="12"/>
  <c r="AC75" i="12"/>
  <c r="AD75" i="12"/>
  <c r="AE75" i="12"/>
  <c r="AF75" i="12"/>
  <c r="Y76" i="12"/>
  <c r="Z76" i="12"/>
  <c r="AA76" i="12"/>
  <c r="AB76" i="12"/>
  <c r="AC76" i="12"/>
  <c r="AD76" i="12"/>
  <c r="AE76" i="12"/>
  <c r="AF76" i="12"/>
  <c r="Y77" i="12"/>
  <c r="Z77" i="12"/>
  <c r="AA77" i="12"/>
  <c r="AB77" i="12"/>
  <c r="AC77" i="12"/>
  <c r="AD77" i="12"/>
  <c r="AE77" i="12"/>
  <c r="AF77" i="12"/>
  <c r="Y78" i="12"/>
  <c r="Z78" i="12"/>
  <c r="AA78" i="12"/>
  <c r="AB78" i="12"/>
  <c r="AC78" i="12"/>
  <c r="AD78" i="12"/>
  <c r="AE78" i="12"/>
  <c r="AF78" i="12"/>
  <c r="X72" i="12"/>
  <c r="X73" i="12"/>
  <c r="X74" i="12"/>
  <c r="X75" i="12"/>
  <c r="X76" i="12"/>
  <c r="X77" i="12"/>
  <c r="X78" i="12"/>
  <c r="Z71" i="12"/>
  <c r="AA71" i="12"/>
  <c r="AB71" i="12"/>
  <c r="AC71" i="12"/>
  <c r="AD71" i="12"/>
  <c r="AE71" i="12"/>
  <c r="AF71" i="12"/>
  <c r="Y71" i="12"/>
  <c r="X71" i="12"/>
  <c r="W72" i="12"/>
  <c r="W73" i="12"/>
  <c r="W74" i="12"/>
  <c r="W75" i="12"/>
  <c r="W76" i="12"/>
  <c r="W77" i="12"/>
  <c r="W78" i="12"/>
  <c r="W71" i="12"/>
  <c r="U72" i="12"/>
  <c r="U73" i="12"/>
  <c r="T73" i="12" s="1"/>
  <c r="U74" i="12"/>
  <c r="T74" i="12" s="1"/>
  <c r="U75" i="12"/>
  <c r="T75" i="12" s="1"/>
  <c r="U76" i="12"/>
  <c r="U77" i="12"/>
  <c r="T77" i="12" s="1"/>
  <c r="U78" i="12"/>
  <c r="T78" i="12" s="1"/>
  <c r="U71" i="12"/>
  <c r="T71" i="12" s="1"/>
  <c r="R72" i="12"/>
  <c r="S72" i="12"/>
  <c r="R73" i="12"/>
  <c r="S73" i="12"/>
  <c r="R74" i="12"/>
  <c r="S74" i="12"/>
  <c r="R75" i="12"/>
  <c r="S75" i="12"/>
  <c r="R76" i="12"/>
  <c r="S76" i="12"/>
  <c r="R77" i="12"/>
  <c r="S77" i="12"/>
  <c r="R78" i="12"/>
  <c r="S78" i="12"/>
  <c r="S71" i="12"/>
  <c r="R71" i="12"/>
  <c r="H72" i="12"/>
  <c r="I72" i="12"/>
  <c r="J72" i="12"/>
  <c r="K72" i="12"/>
  <c r="L72" i="12"/>
  <c r="H73" i="12"/>
  <c r="I73" i="12"/>
  <c r="J73" i="12"/>
  <c r="K73" i="12"/>
  <c r="L73" i="12"/>
  <c r="H74" i="12"/>
  <c r="I74" i="12"/>
  <c r="J74" i="12"/>
  <c r="K74" i="12"/>
  <c r="L74" i="12"/>
  <c r="H75" i="12"/>
  <c r="I75" i="12"/>
  <c r="J75" i="12"/>
  <c r="K75" i="12"/>
  <c r="L75" i="12"/>
  <c r="H76" i="12"/>
  <c r="I76" i="12"/>
  <c r="J76" i="12"/>
  <c r="K76" i="12"/>
  <c r="L76" i="12"/>
  <c r="H77" i="12"/>
  <c r="I77" i="12"/>
  <c r="J77" i="12"/>
  <c r="K77" i="12"/>
  <c r="L77" i="12"/>
  <c r="H78" i="12"/>
  <c r="I78" i="12"/>
  <c r="J78" i="12"/>
  <c r="K78" i="12"/>
  <c r="L78" i="12"/>
  <c r="G78" i="12"/>
  <c r="G72" i="12"/>
  <c r="G73" i="12"/>
  <c r="G74" i="12"/>
  <c r="G75" i="12"/>
  <c r="G76" i="12"/>
  <c r="G77" i="12"/>
  <c r="M72" i="12"/>
  <c r="M73" i="12"/>
  <c r="M74" i="12"/>
  <c r="M75" i="12"/>
  <c r="M76" i="12"/>
  <c r="M77" i="12"/>
  <c r="M78" i="12"/>
  <c r="H71" i="12"/>
  <c r="I71" i="12"/>
  <c r="J71" i="12"/>
  <c r="K71" i="12"/>
  <c r="L71" i="12"/>
  <c r="M71" i="12"/>
  <c r="G71" i="12"/>
  <c r="F72" i="12"/>
  <c r="F73" i="12"/>
  <c r="F74" i="12"/>
  <c r="F75" i="12"/>
  <c r="F76" i="12"/>
  <c r="F77" i="12"/>
  <c r="F78" i="12"/>
  <c r="F71" i="12"/>
  <c r="E71" i="12"/>
  <c r="AP70" i="12"/>
  <c r="Z70" i="12"/>
  <c r="Y70" i="12"/>
  <c r="X70" i="12"/>
  <c r="W70" i="12"/>
  <c r="U70" i="12"/>
  <c r="S70" i="12"/>
  <c r="R70" i="12"/>
  <c r="N70" i="12"/>
  <c r="H70" i="12"/>
  <c r="I70" i="12"/>
  <c r="J70" i="12"/>
  <c r="K70" i="12"/>
  <c r="L70" i="12"/>
  <c r="M70" i="12"/>
  <c r="G70" i="12"/>
  <c r="F70" i="12"/>
  <c r="E70" i="12"/>
  <c r="AP69" i="12"/>
  <c r="Y69" i="12"/>
  <c r="Z69" i="12"/>
  <c r="X69" i="12"/>
  <c r="W69" i="12"/>
  <c r="U69" i="12"/>
  <c r="S69" i="12"/>
  <c r="R69" i="12"/>
  <c r="N69" i="12"/>
  <c r="H69" i="12"/>
  <c r="I69" i="12"/>
  <c r="J69" i="12"/>
  <c r="K69" i="12"/>
  <c r="L69" i="12"/>
  <c r="M69" i="12"/>
  <c r="G69" i="12"/>
  <c r="F69" i="12"/>
  <c r="E69" i="12"/>
  <c r="D69" i="12"/>
  <c r="C69" i="12"/>
  <c r="B69" i="12"/>
  <c r="AP65" i="12"/>
  <c r="AP66" i="12"/>
  <c r="AP67" i="12"/>
  <c r="AP68" i="12"/>
  <c r="AP64" i="12"/>
  <c r="Z65" i="12"/>
  <c r="Z66" i="12"/>
  <c r="Z67" i="12"/>
  <c r="Z68" i="12"/>
  <c r="Y65" i="12"/>
  <c r="Y66" i="12"/>
  <c r="Y67" i="12"/>
  <c r="Y68" i="12"/>
  <c r="Y64" i="12"/>
  <c r="Z64" i="12"/>
  <c r="X65" i="12"/>
  <c r="X66" i="12"/>
  <c r="X67" i="12"/>
  <c r="X68" i="12"/>
  <c r="X64" i="12"/>
  <c r="W65" i="12"/>
  <c r="W66" i="12"/>
  <c r="W67" i="12"/>
  <c r="W68" i="12"/>
  <c r="W64" i="12"/>
  <c r="V65" i="12"/>
  <c r="V66" i="12"/>
  <c r="V67" i="12"/>
  <c r="V68" i="12"/>
  <c r="V64" i="12"/>
  <c r="U65" i="12"/>
  <c r="U66" i="12"/>
  <c r="U67" i="12"/>
  <c r="U68" i="12"/>
  <c r="U64" i="12"/>
  <c r="R65" i="12"/>
  <c r="S65" i="12"/>
  <c r="R66" i="12"/>
  <c r="S66" i="12"/>
  <c r="R67" i="12"/>
  <c r="S67" i="12"/>
  <c r="R68" i="12"/>
  <c r="S68" i="12"/>
  <c r="S64" i="12"/>
  <c r="R64" i="12"/>
  <c r="N68" i="12"/>
  <c r="N67" i="12"/>
  <c r="N66" i="12"/>
  <c r="N65" i="12"/>
  <c r="N64" i="12"/>
  <c r="G65" i="12"/>
  <c r="H65" i="12"/>
  <c r="I65" i="12"/>
  <c r="J65" i="12"/>
  <c r="K65" i="12"/>
  <c r="L65" i="12"/>
  <c r="M65" i="12"/>
  <c r="G66" i="12"/>
  <c r="H66" i="12"/>
  <c r="I66" i="12"/>
  <c r="J66" i="12"/>
  <c r="K66" i="12"/>
  <c r="L66" i="12"/>
  <c r="M66" i="12"/>
  <c r="G67" i="12"/>
  <c r="H67" i="12"/>
  <c r="I67" i="12"/>
  <c r="J67" i="12"/>
  <c r="K67" i="12"/>
  <c r="L67" i="12"/>
  <c r="M67" i="12"/>
  <c r="G68" i="12"/>
  <c r="H68" i="12"/>
  <c r="I68" i="12"/>
  <c r="J68" i="12"/>
  <c r="K68" i="12"/>
  <c r="L68" i="12"/>
  <c r="M68" i="12"/>
  <c r="H64" i="12"/>
  <c r="I64" i="12"/>
  <c r="J64" i="12"/>
  <c r="K64" i="12"/>
  <c r="L64" i="12"/>
  <c r="M64" i="12"/>
  <c r="G64" i="12"/>
  <c r="F65" i="12"/>
  <c r="F66" i="12"/>
  <c r="F67" i="12"/>
  <c r="F68" i="12"/>
  <c r="F64" i="12"/>
  <c r="E64" i="12"/>
  <c r="AP62" i="12"/>
  <c r="AP63" i="12"/>
  <c r="AP61" i="12"/>
  <c r="AC63" i="12"/>
  <c r="AC62" i="12"/>
  <c r="Z62" i="12"/>
  <c r="AA62" i="12"/>
  <c r="AB62" i="12"/>
  <c r="Z63" i="12"/>
  <c r="AA63" i="12"/>
  <c r="AB63" i="12"/>
  <c r="Y62" i="12"/>
  <c r="Y63" i="12"/>
  <c r="Z61" i="12"/>
  <c r="AA61" i="12"/>
  <c r="AB61" i="12"/>
  <c r="AC61" i="12"/>
  <c r="Y61" i="12"/>
  <c r="X62" i="12"/>
  <c r="X63" i="12"/>
  <c r="X61" i="12"/>
  <c r="W62" i="12"/>
  <c r="W63" i="12"/>
  <c r="W61" i="12"/>
  <c r="V62" i="12"/>
  <c r="V63" i="12"/>
  <c r="V61" i="12"/>
  <c r="U62" i="12"/>
  <c r="U63" i="12"/>
  <c r="U61" i="12"/>
  <c r="S62" i="12"/>
  <c r="S63" i="12"/>
  <c r="R62" i="12"/>
  <c r="R63" i="12"/>
  <c r="S61" i="12"/>
  <c r="R61" i="12"/>
  <c r="N63" i="12"/>
  <c r="N62" i="12"/>
  <c r="N61" i="12"/>
  <c r="G63" i="12"/>
  <c r="H63" i="12"/>
  <c r="I63" i="12"/>
  <c r="J63" i="12"/>
  <c r="K63" i="12"/>
  <c r="L63" i="12"/>
  <c r="M63" i="12"/>
  <c r="G62" i="12"/>
  <c r="H62" i="12"/>
  <c r="I62" i="12"/>
  <c r="J62" i="12"/>
  <c r="K62" i="12"/>
  <c r="L62" i="12"/>
  <c r="M62" i="12"/>
  <c r="M61" i="12"/>
  <c r="H61" i="12"/>
  <c r="I61" i="12"/>
  <c r="J61" i="12"/>
  <c r="K61" i="12"/>
  <c r="L61" i="12"/>
  <c r="G61" i="12"/>
  <c r="F62" i="12"/>
  <c r="F63" i="12"/>
  <c r="F61" i="12"/>
  <c r="E61" i="12"/>
  <c r="AP35" i="12"/>
  <c r="AP36" i="12"/>
  <c r="AP37" i="12"/>
  <c r="AP38" i="12"/>
  <c r="AP39" i="12"/>
  <c r="AP40" i="12"/>
  <c r="AP41" i="12"/>
  <c r="AP42" i="12"/>
  <c r="AP43" i="12"/>
  <c r="AP44" i="12"/>
  <c r="AP45" i="12"/>
  <c r="AP46" i="12"/>
  <c r="AP47" i="12"/>
  <c r="AP48" i="12"/>
  <c r="AP49" i="12"/>
  <c r="AP50" i="12"/>
  <c r="AP51" i="12"/>
  <c r="AP52" i="12"/>
  <c r="AP53" i="12"/>
  <c r="AP54" i="12"/>
  <c r="AP55" i="12"/>
  <c r="AP56" i="12"/>
  <c r="AP57" i="12"/>
  <c r="AP58" i="12"/>
  <c r="AP59" i="12"/>
  <c r="AP60" i="12"/>
  <c r="AP34" i="12"/>
  <c r="X35" i="12"/>
  <c r="Y35" i="12"/>
  <c r="Z35" i="12"/>
  <c r="AA35" i="12"/>
  <c r="AB35" i="12"/>
  <c r="AC35" i="12"/>
  <c r="X36" i="12"/>
  <c r="Y36" i="12"/>
  <c r="Z36" i="12"/>
  <c r="AA36" i="12"/>
  <c r="AB36" i="12"/>
  <c r="AC36" i="12"/>
  <c r="X37" i="12"/>
  <c r="Y37" i="12"/>
  <c r="Z37" i="12"/>
  <c r="AA37" i="12"/>
  <c r="AB37" i="12"/>
  <c r="AC37" i="12"/>
  <c r="X38" i="12"/>
  <c r="Y38" i="12"/>
  <c r="Z38" i="12"/>
  <c r="AA38" i="12"/>
  <c r="AB38" i="12"/>
  <c r="AC38" i="12"/>
  <c r="X39" i="12"/>
  <c r="Y39" i="12"/>
  <c r="Z39" i="12"/>
  <c r="AA39" i="12"/>
  <c r="AB39" i="12"/>
  <c r="AC39" i="12"/>
  <c r="X40" i="12"/>
  <c r="Y40" i="12"/>
  <c r="Z40" i="12"/>
  <c r="AA40" i="12"/>
  <c r="AB40" i="12"/>
  <c r="AC40" i="12"/>
  <c r="X41" i="12"/>
  <c r="Y41" i="12"/>
  <c r="Z41" i="12"/>
  <c r="AA41" i="12"/>
  <c r="AB41" i="12"/>
  <c r="AC41" i="12"/>
  <c r="X42" i="12"/>
  <c r="Y42" i="12"/>
  <c r="Z42" i="12"/>
  <c r="AA42" i="12"/>
  <c r="AB42" i="12"/>
  <c r="AC42" i="12"/>
  <c r="X43" i="12"/>
  <c r="Y43" i="12"/>
  <c r="Z43" i="12"/>
  <c r="AA43" i="12"/>
  <c r="AB43" i="12"/>
  <c r="AC43" i="12"/>
  <c r="X44" i="12"/>
  <c r="Y44" i="12"/>
  <c r="Z44" i="12"/>
  <c r="AA44" i="12"/>
  <c r="AB44" i="12"/>
  <c r="AC44" i="12"/>
  <c r="X45" i="12"/>
  <c r="Y45" i="12"/>
  <c r="Z45" i="12"/>
  <c r="AA45" i="12"/>
  <c r="AB45" i="12"/>
  <c r="AC45" i="12"/>
  <c r="X46" i="12"/>
  <c r="Y46" i="12"/>
  <c r="Z46" i="12"/>
  <c r="AA46" i="12"/>
  <c r="AB46" i="12"/>
  <c r="AC46" i="12"/>
  <c r="X47" i="12"/>
  <c r="Y47" i="12"/>
  <c r="Z47" i="12"/>
  <c r="AA47" i="12"/>
  <c r="AB47" i="12"/>
  <c r="AC47" i="12"/>
  <c r="X48" i="12"/>
  <c r="Y48" i="12"/>
  <c r="Z48" i="12"/>
  <c r="AA48" i="12"/>
  <c r="AB48" i="12"/>
  <c r="AC48" i="12"/>
  <c r="X49" i="12"/>
  <c r="Y49" i="12"/>
  <c r="Z49" i="12"/>
  <c r="AA49" i="12"/>
  <c r="AB49" i="12"/>
  <c r="AC49" i="12"/>
  <c r="X50" i="12"/>
  <c r="Y50" i="12"/>
  <c r="Z50" i="12"/>
  <c r="AA50" i="12"/>
  <c r="AB50" i="12"/>
  <c r="AC50" i="12"/>
  <c r="X51" i="12"/>
  <c r="Y51" i="12"/>
  <c r="Z51" i="12"/>
  <c r="AA51" i="12"/>
  <c r="AB51" i="12"/>
  <c r="AC51" i="12"/>
  <c r="X52" i="12"/>
  <c r="Y52" i="12"/>
  <c r="Z52" i="12"/>
  <c r="AA52" i="12"/>
  <c r="AB52" i="12"/>
  <c r="AC52" i="12"/>
  <c r="X53" i="12"/>
  <c r="Y53" i="12"/>
  <c r="Z53" i="12"/>
  <c r="AA53" i="12"/>
  <c r="AB53" i="12"/>
  <c r="AC53" i="12"/>
  <c r="X54" i="12"/>
  <c r="Y54" i="12"/>
  <c r="Z54" i="12"/>
  <c r="AA54" i="12"/>
  <c r="AB54" i="12"/>
  <c r="AC54" i="12"/>
  <c r="X55" i="12"/>
  <c r="Y55" i="12"/>
  <c r="Z55" i="12"/>
  <c r="AA55" i="12"/>
  <c r="AB55" i="12"/>
  <c r="AC55" i="12"/>
  <c r="X56" i="12"/>
  <c r="Y56" i="12"/>
  <c r="Z56" i="12"/>
  <c r="AA56" i="12"/>
  <c r="AB56" i="12"/>
  <c r="AC56" i="12"/>
  <c r="X57" i="12"/>
  <c r="Y57" i="12"/>
  <c r="Z57" i="12"/>
  <c r="AA57" i="12"/>
  <c r="AB57" i="12"/>
  <c r="AC57" i="12"/>
  <c r="X58" i="12"/>
  <c r="Y58" i="12"/>
  <c r="Z58" i="12"/>
  <c r="AA58" i="12"/>
  <c r="AB58" i="12"/>
  <c r="AC58" i="12"/>
  <c r="X59" i="12"/>
  <c r="Y59" i="12"/>
  <c r="Z59" i="12"/>
  <c r="AA59" i="12"/>
  <c r="AB59" i="12"/>
  <c r="AC59" i="12"/>
  <c r="X60" i="12"/>
  <c r="Y60" i="12"/>
  <c r="Z60" i="12"/>
  <c r="AA60" i="12"/>
  <c r="AB60" i="12"/>
  <c r="AC60" i="12"/>
  <c r="AC34" i="12"/>
  <c r="Y34" i="12"/>
  <c r="Z34" i="12"/>
  <c r="AA34" i="12"/>
  <c r="AB34" i="12"/>
  <c r="X34" i="12"/>
  <c r="W35" i="12"/>
  <c r="W36" i="12"/>
  <c r="W37" i="12"/>
  <c r="W38" i="12"/>
  <c r="W39" i="12"/>
  <c r="W40" i="12"/>
  <c r="W41" i="12"/>
  <c r="W42" i="12"/>
  <c r="W43" i="12"/>
  <c r="W44" i="12"/>
  <c r="W45" i="12"/>
  <c r="W46" i="12"/>
  <c r="W47" i="12"/>
  <c r="W48" i="12"/>
  <c r="W49" i="12"/>
  <c r="W50" i="12"/>
  <c r="W51" i="12"/>
  <c r="W52" i="12"/>
  <c r="W53" i="12"/>
  <c r="W54" i="12"/>
  <c r="W55" i="12"/>
  <c r="W56" i="12"/>
  <c r="W57" i="12"/>
  <c r="W58" i="12"/>
  <c r="W59" i="12"/>
  <c r="W60" i="12"/>
  <c r="V35" i="12"/>
  <c r="V36" i="12"/>
  <c r="V37" i="12"/>
  <c r="V38" i="12"/>
  <c r="V39" i="12"/>
  <c r="V40" i="12"/>
  <c r="V41" i="12"/>
  <c r="V42" i="12"/>
  <c r="V43" i="12"/>
  <c r="V44" i="12"/>
  <c r="V45" i="12"/>
  <c r="V46" i="12"/>
  <c r="V47" i="12"/>
  <c r="V48" i="12"/>
  <c r="V49" i="12"/>
  <c r="V50" i="12"/>
  <c r="V51" i="12"/>
  <c r="V52" i="12"/>
  <c r="V53" i="12"/>
  <c r="V54" i="12"/>
  <c r="V55" i="12"/>
  <c r="V56" i="12"/>
  <c r="V57" i="12"/>
  <c r="V58" i="12"/>
  <c r="V59" i="12"/>
  <c r="V60" i="12"/>
  <c r="V34" i="12"/>
  <c r="U35" i="12"/>
  <c r="U36" i="12"/>
  <c r="U37" i="12"/>
  <c r="U38" i="12"/>
  <c r="U39" i="12"/>
  <c r="U40" i="12"/>
  <c r="U41" i="12"/>
  <c r="U42" i="12"/>
  <c r="U43" i="12"/>
  <c r="U44" i="12"/>
  <c r="U45" i="12"/>
  <c r="U46" i="12"/>
  <c r="U47" i="12"/>
  <c r="U48" i="12"/>
  <c r="U49" i="12"/>
  <c r="U50" i="12"/>
  <c r="U51" i="12"/>
  <c r="U52" i="12"/>
  <c r="U53" i="12"/>
  <c r="U54" i="12"/>
  <c r="U55" i="12"/>
  <c r="U56" i="12"/>
  <c r="U57" i="12"/>
  <c r="U58" i="12"/>
  <c r="U59" i="12"/>
  <c r="U60" i="12"/>
  <c r="U34" i="12"/>
  <c r="S35" i="12"/>
  <c r="S36" i="12"/>
  <c r="S37" i="12"/>
  <c r="S38" i="12"/>
  <c r="S39" i="12"/>
  <c r="S40" i="12"/>
  <c r="S41" i="12"/>
  <c r="S42" i="12"/>
  <c r="S43" i="12"/>
  <c r="S44" i="12"/>
  <c r="S45" i="12"/>
  <c r="S46" i="12"/>
  <c r="S47" i="12"/>
  <c r="S48" i="12"/>
  <c r="S49" i="12"/>
  <c r="S50" i="12"/>
  <c r="S51" i="12"/>
  <c r="S52" i="12"/>
  <c r="S53" i="12"/>
  <c r="S54" i="12"/>
  <c r="S55" i="12"/>
  <c r="S56" i="12"/>
  <c r="S57" i="12"/>
  <c r="S58" i="12"/>
  <c r="S59" i="12"/>
  <c r="S60" i="12"/>
  <c r="R35" i="12"/>
  <c r="R36" i="12"/>
  <c r="R37" i="12"/>
  <c r="R38" i="12"/>
  <c r="R39" i="12"/>
  <c r="R40" i="12"/>
  <c r="R41" i="12"/>
  <c r="R42" i="12"/>
  <c r="R43" i="12"/>
  <c r="R44" i="12"/>
  <c r="R45" i="12"/>
  <c r="R46" i="12"/>
  <c r="R47" i="12"/>
  <c r="R48" i="12"/>
  <c r="R49" i="12"/>
  <c r="R50" i="12"/>
  <c r="R51" i="12"/>
  <c r="R52" i="12"/>
  <c r="R53" i="12"/>
  <c r="R54" i="12"/>
  <c r="R55" i="12"/>
  <c r="R56" i="12"/>
  <c r="R57" i="12"/>
  <c r="R58" i="12"/>
  <c r="R59" i="12"/>
  <c r="R60" i="12"/>
  <c r="S34" i="12"/>
  <c r="R34" i="12"/>
  <c r="N60" i="12"/>
  <c r="N59" i="12"/>
  <c r="N58" i="12"/>
  <c r="N57" i="12"/>
  <c r="N56" i="12"/>
  <c r="N55" i="12"/>
  <c r="N54" i="12"/>
  <c r="N53" i="12"/>
  <c r="N52" i="12"/>
  <c r="N51" i="12"/>
  <c r="N50" i="12"/>
  <c r="N49" i="12"/>
  <c r="N48" i="12"/>
  <c r="N47" i="12"/>
  <c r="N46" i="12"/>
  <c r="N45" i="12"/>
  <c r="N44" i="12"/>
  <c r="N43" i="12"/>
  <c r="N42" i="12"/>
  <c r="N41" i="12"/>
  <c r="N40" i="12"/>
  <c r="N39" i="12"/>
  <c r="N38" i="12"/>
  <c r="N37" i="12"/>
  <c r="N36" i="12"/>
  <c r="N35" i="12"/>
  <c r="N34" i="12"/>
  <c r="L35" i="12"/>
  <c r="M35" i="12"/>
  <c r="L36" i="12"/>
  <c r="M36" i="12"/>
  <c r="L37" i="12"/>
  <c r="M37" i="12"/>
  <c r="L38" i="12"/>
  <c r="M38" i="12"/>
  <c r="L39" i="12"/>
  <c r="M39" i="12"/>
  <c r="L40" i="12"/>
  <c r="M40" i="12"/>
  <c r="L41" i="12"/>
  <c r="M41" i="12"/>
  <c r="L42" i="12"/>
  <c r="M42" i="12"/>
  <c r="L43" i="12"/>
  <c r="M43" i="12"/>
  <c r="L44" i="12"/>
  <c r="M44" i="12"/>
  <c r="L45" i="12"/>
  <c r="M45" i="12"/>
  <c r="L46" i="12"/>
  <c r="M46" i="12"/>
  <c r="L47" i="12"/>
  <c r="M47" i="12"/>
  <c r="L48" i="12"/>
  <c r="M48" i="12"/>
  <c r="L49" i="12"/>
  <c r="M49" i="12"/>
  <c r="L50" i="12"/>
  <c r="M50" i="12"/>
  <c r="L51" i="12"/>
  <c r="M51" i="12"/>
  <c r="L52" i="12"/>
  <c r="M52" i="12"/>
  <c r="L53" i="12"/>
  <c r="M53" i="12"/>
  <c r="L54" i="12"/>
  <c r="M54" i="12"/>
  <c r="L55" i="12"/>
  <c r="M55" i="12"/>
  <c r="L56" i="12"/>
  <c r="M56" i="12"/>
  <c r="L57" i="12"/>
  <c r="M57" i="12"/>
  <c r="L58" i="12"/>
  <c r="M58" i="12"/>
  <c r="L59" i="12"/>
  <c r="M59" i="12"/>
  <c r="L60" i="12"/>
  <c r="M60" i="12"/>
  <c r="K35" i="12"/>
  <c r="K36" i="12"/>
  <c r="K37" i="12"/>
  <c r="K38" i="12"/>
  <c r="K39" i="12"/>
  <c r="K40" i="12"/>
  <c r="K41" i="12"/>
  <c r="K42" i="12"/>
  <c r="K43" i="12"/>
  <c r="K44" i="12"/>
  <c r="K45" i="12"/>
  <c r="K46" i="12"/>
  <c r="K47" i="12"/>
  <c r="K48" i="12"/>
  <c r="K49" i="12"/>
  <c r="K50" i="12"/>
  <c r="K51" i="12"/>
  <c r="K52" i="12"/>
  <c r="K53" i="12"/>
  <c r="K54" i="12"/>
  <c r="K55" i="12"/>
  <c r="K56" i="12"/>
  <c r="K57" i="12"/>
  <c r="K58" i="12"/>
  <c r="K59" i="12"/>
  <c r="K60" i="12"/>
  <c r="J35" i="12"/>
  <c r="J36" i="12"/>
  <c r="J37" i="12"/>
  <c r="J38" i="12"/>
  <c r="J39" i="12"/>
  <c r="J40" i="12"/>
  <c r="J41" i="12"/>
  <c r="J42" i="12"/>
  <c r="J43" i="12"/>
  <c r="J44" i="12"/>
  <c r="J45" i="12"/>
  <c r="J46" i="12"/>
  <c r="J47" i="12"/>
  <c r="J48" i="12"/>
  <c r="J49" i="12"/>
  <c r="J50" i="12"/>
  <c r="J51" i="12"/>
  <c r="J52" i="12"/>
  <c r="J53" i="12"/>
  <c r="J54" i="12"/>
  <c r="J55" i="12"/>
  <c r="J56" i="12"/>
  <c r="J57" i="12"/>
  <c r="J58" i="12"/>
  <c r="J59" i="12"/>
  <c r="J60" i="12"/>
  <c r="I35" i="12"/>
  <c r="I36" i="12"/>
  <c r="I37" i="12"/>
  <c r="I38" i="12"/>
  <c r="I39" i="12"/>
  <c r="I40" i="12"/>
  <c r="I41" i="12"/>
  <c r="I42" i="12"/>
  <c r="I43" i="12"/>
  <c r="I44" i="12"/>
  <c r="I45" i="12"/>
  <c r="I46" i="12"/>
  <c r="I47" i="12"/>
  <c r="I48" i="12"/>
  <c r="I49" i="12"/>
  <c r="I50" i="12"/>
  <c r="I51" i="12"/>
  <c r="I52" i="12"/>
  <c r="I53" i="12"/>
  <c r="I54" i="12"/>
  <c r="I55" i="12"/>
  <c r="I56" i="12"/>
  <c r="I57" i="12"/>
  <c r="I58" i="12"/>
  <c r="I59" i="12"/>
  <c r="I60" i="12"/>
  <c r="I34" i="12"/>
  <c r="H35" i="12"/>
  <c r="H36" i="12"/>
  <c r="H37" i="12"/>
  <c r="H38" i="12"/>
  <c r="H39" i="12"/>
  <c r="H40" i="12"/>
  <c r="H41" i="12"/>
  <c r="H42" i="12"/>
  <c r="H43" i="12"/>
  <c r="H44" i="12"/>
  <c r="H45" i="12"/>
  <c r="H46" i="12"/>
  <c r="H47" i="12"/>
  <c r="H48" i="12"/>
  <c r="H49" i="12"/>
  <c r="H50" i="12"/>
  <c r="H51" i="12"/>
  <c r="H52" i="12"/>
  <c r="H53" i="12"/>
  <c r="H54" i="12"/>
  <c r="H55" i="12"/>
  <c r="H56" i="12"/>
  <c r="H57" i="12"/>
  <c r="H58" i="12"/>
  <c r="H59" i="12"/>
  <c r="H60"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H34" i="12"/>
  <c r="J34" i="12"/>
  <c r="K34" i="12"/>
  <c r="L34" i="12"/>
  <c r="M34" i="12"/>
  <c r="G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34" i="12"/>
  <c r="E34" i="12"/>
  <c r="AP30" i="12"/>
  <c r="AP31" i="12"/>
  <c r="AP32" i="12"/>
  <c r="AP33" i="12"/>
  <c r="AP29" i="12"/>
  <c r="Z30" i="12"/>
  <c r="Z31" i="12"/>
  <c r="Z32" i="12"/>
  <c r="Z33" i="12"/>
  <c r="Y30" i="12"/>
  <c r="Y31" i="12"/>
  <c r="Y32" i="12"/>
  <c r="Y33" i="12"/>
  <c r="Y29" i="12"/>
  <c r="Z29" i="12"/>
  <c r="X30" i="12"/>
  <c r="X31" i="12"/>
  <c r="X32" i="12"/>
  <c r="X33" i="12"/>
  <c r="X29" i="12"/>
  <c r="W30" i="12"/>
  <c r="W31" i="12"/>
  <c r="W32" i="12"/>
  <c r="W33" i="12"/>
  <c r="W29" i="12"/>
  <c r="U30" i="12"/>
  <c r="U31" i="12"/>
  <c r="U32" i="12"/>
  <c r="U33" i="12"/>
  <c r="U29" i="12"/>
  <c r="AP26" i="12"/>
  <c r="AP27" i="12"/>
  <c r="AP28" i="12"/>
  <c r="AP25" i="12"/>
  <c r="AF26" i="12"/>
  <c r="AF27" i="12"/>
  <c r="AF28" i="12"/>
  <c r="AE26" i="12"/>
  <c r="AE27" i="12"/>
  <c r="AE28" i="12"/>
  <c r="AD26" i="12"/>
  <c r="AD27" i="12"/>
  <c r="AD28" i="12"/>
  <c r="AC26" i="12"/>
  <c r="AC27" i="12"/>
  <c r="AC28" i="12"/>
  <c r="AB26" i="12"/>
  <c r="AB27" i="12"/>
  <c r="AB28" i="12"/>
  <c r="AA26" i="12"/>
  <c r="AA27" i="12"/>
  <c r="AA28" i="12"/>
  <c r="Z26" i="12"/>
  <c r="Z27" i="12"/>
  <c r="Z28" i="12"/>
  <c r="Y26" i="12"/>
  <c r="Y27" i="12"/>
  <c r="Y28" i="12"/>
  <c r="X26" i="12"/>
  <c r="X27" i="12"/>
  <c r="X28" i="12"/>
  <c r="Y25" i="12"/>
  <c r="Z25" i="12"/>
  <c r="AA25" i="12"/>
  <c r="AB25" i="12"/>
  <c r="AC25" i="12"/>
  <c r="AD25" i="12"/>
  <c r="AE25" i="12"/>
  <c r="AF25" i="12"/>
  <c r="X25" i="12"/>
  <c r="W26" i="12"/>
  <c r="W27" i="12"/>
  <c r="V26" i="12"/>
  <c r="V27" i="12"/>
  <c r="V28" i="12"/>
  <c r="V25" i="12"/>
  <c r="U26" i="12"/>
  <c r="U27" i="12"/>
  <c r="U28" i="12"/>
  <c r="U25" i="12"/>
  <c r="T25" i="12" s="1"/>
  <c r="S30" i="12"/>
  <c r="S31" i="12"/>
  <c r="S32" i="12"/>
  <c r="S33" i="12"/>
  <c r="R30" i="12"/>
  <c r="R31" i="12"/>
  <c r="R32" i="12"/>
  <c r="R33" i="12"/>
  <c r="S29" i="12"/>
  <c r="R29" i="12"/>
  <c r="N33" i="12"/>
  <c r="N32" i="12"/>
  <c r="N31" i="12"/>
  <c r="N30" i="12"/>
  <c r="N29" i="12"/>
  <c r="H30" i="12"/>
  <c r="I30" i="12"/>
  <c r="J30" i="12"/>
  <c r="K30" i="12"/>
  <c r="L30" i="12"/>
  <c r="M30" i="12"/>
  <c r="H31" i="12"/>
  <c r="I31" i="12"/>
  <c r="J31" i="12"/>
  <c r="K31" i="12"/>
  <c r="L31" i="12"/>
  <c r="M31" i="12"/>
  <c r="H32" i="12"/>
  <c r="I32" i="12"/>
  <c r="J32" i="12"/>
  <c r="K32" i="12"/>
  <c r="L32" i="12"/>
  <c r="M32" i="12"/>
  <c r="H33" i="12"/>
  <c r="I33" i="12"/>
  <c r="J33" i="12"/>
  <c r="K33" i="12"/>
  <c r="L33" i="12"/>
  <c r="M33" i="12"/>
  <c r="G30" i="12"/>
  <c r="G31" i="12"/>
  <c r="G32" i="12"/>
  <c r="G33" i="12"/>
  <c r="T28" i="12" l="1"/>
  <c r="T76" i="12"/>
  <c r="T72" i="12"/>
  <c r="T31" i="12"/>
  <c r="T83" i="12"/>
  <c r="T32" i="12"/>
  <c r="T59" i="12"/>
  <c r="T55" i="12"/>
  <c r="T51" i="12"/>
  <c r="T47" i="12"/>
  <c r="T43" i="12"/>
  <c r="T39" i="12"/>
  <c r="T35" i="12"/>
  <c r="T63" i="12"/>
  <c r="T68" i="12"/>
  <c r="T27" i="12"/>
  <c r="T66" i="12"/>
  <c r="T69" i="12"/>
  <c r="T62" i="12"/>
  <c r="T64" i="12"/>
  <c r="T65" i="12"/>
  <c r="T70" i="12"/>
  <c r="T26" i="12"/>
  <c r="T61" i="12"/>
  <c r="T67" i="12"/>
  <c r="T79" i="12"/>
  <c r="T33" i="12"/>
  <c r="T82" i="12"/>
  <c r="T58" i="12"/>
  <c r="T50" i="12"/>
  <c r="T46" i="12"/>
  <c r="T38" i="12"/>
  <c r="T29" i="12"/>
  <c r="T30" i="12"/>
  <c r="T57" i="12"/>
  <c r="T53" i="12"/>
  <c r="T49" i="12"/>
  <c r="T45" i="12"/>
  <c r="T41" i="12"/>
  <c r="T37" i="12"/>
  <c r="T54" i="12"/>
  <c r="T42" i="12"/>
  <c r="T60" i="12"/>
  <c r="T56" i="12"/>
  <c r="T52" i="12"/>
  <c r="T48" i="12"/>
  <c r="T44" i="12"/>
  <c r="T40" i="12"/>
  <c r="T36" i="12"/>
  <c r="H29" i="12"/>
  <c r="I29" i="12"/>
  <c r="J29" i="12"/>
  <c r="K29" i="12"/>
  <c r="L29" i="12"/>
  <c r="M29" i="12"/>
  <c r="G29" i="12"/>
  <c r="F29" i="12"/>
  <c r="E29" i="12"/>
  <c r="D29" i="12"/>
  <c r="S26" i="12" l="1"/>
  <c r="S27" i="12"/>
  <c r="S28" i="12"/>
  <c r="R26" i="12"/>
  <c r="R27" i="12"/>
  <c r="R28" i="12"/>
  <c r="S25" i="12"/>
  <c r="R25" i="12"/>
  <c r="I26" i="12"/>
  <c r="J26" i="12"/>
  <c r="K26" i="12"/>
  <c r="L26" i="12"/>
  <c r="M26" i="12"/>
  <c r="N26" i="12"/>
  <c r="I27" i="12"/>
  <c r="J27" i="12"/>
  <c r="K27" i="12"/>
  <c r="L27" i="12"/>
  <c r="M27" i="12"/>
  <c r="N27" i="12"/>
  <c r="I28" i="12"/>
  <c r="J28" i="12"/>
  <c r="K28" i="12"/>
  <c r="L28" i="12"/>
  <c r="M28" i="12"/>
  <c r="N28" i="12"/>
  <c r="G26" i="12"/>
  <c r="G27" i="12"/>
  <c r="G28" i="12"/>
  <c r="H26" i="12"/>
  <c r="H27" i="12"/>
  <c r="H28" i="12"/>
  <c r="H25" i="12"/>
  <c r="I25" i="12"/>
  <c r="J25" i="12"/>
  <c r="K25" i="12"/>
  <c r="L25" i="12"/>
  <c r="M25" i="12"/>
  <c r="N25" i="12"/>
  <c r="G25" i="12"/>
  <c r="F26" i="12"/>
  <c r="F27" i="12"/>
  <c r="F28" i="12"/>
  <c r="F25" i="12"/>
  <c r="E25" i="12"/>
  <c r="D25" i="12"/>
  <c r="C25" i="12"/>
  <c r="AP24" i="12"/>
  <c r="AP23" i="12"/>
  <c r="X24" i="12"/>
  <c r="Y24" i="12"/>
  <c r="Z24" i="12"/>
  <c r="Y23" i="12"/>
  <c r="Z23" i="12"/>
  <c r="X23" i="12"/>
  <c r="V24" i="12"/>
  <c r="T24" i="12" s="1"/>
  <c r="T23" i="12"/>
  <c r="R24" i="12"/>
  <c r="S24" i="12"/>
  <c r="S23" i="12"/>
  <c r="R23" i="12"/>
  <c r="N24" i="12"/>
  <c r="F24" i="12"/>
  <c r="G24" i="12"/>
  <c r="H24" i="12"/>
  <c r="I24" i="12"/>
  <c r="J24" i="12"/>
  <c r="K24" i="12"/>
  <c r="L24" i="12"/>
  <c r="M24" i="12"/>
  <c r="N23" i="12"/>
  <c r="H23" i="12"/>
  <c r="I23" i="12"/>
  <c r="J23" i="12"/>
  <c r="K23" i="12"/>
  <c r="L23" i="12"/>
  <c r="G23" i="12"/>
  <c r="M23" i="12"/>
  <c r="F23" i="12"/>
  <c r="E23" i="12"/>
  <c r="AP18" i="12"/>
  <c r="AP19" i="12"/>
  <c r="AP20" i="12"/>
  <c r="AP21" i="12"/>
  <c r="AP17" i="12"/>
  <c r="AP16" i="12"/>
  <c r="AP13" i="12"/>
  <c r="AP14" i="12"/>
  <c r="AP15" i="12"/>
  <c r="AP12" i="12"/>
  <c r="Y22" i="12"/>
  <c r="Z22" i="12"/>
  <c r="AA22" i="12"/>
  <c r="AB22" i="12"/>
  <c r="AC22" i="12"/>
  <c r="X22" i="12"/>
  <c r="AP22" i="12"/>
  <c r="W22" i="12"/>
  <c r="V22" i="12"/>
  <c r="U22" i="12"/>
  <c r="S22" i="12"/>
  <c r="R22" i="12"/>
  <c r="H22" i="12"/>
  <c r="I22" i="12"/>
  <c r="J22" i="12"/>
  <c r="K22" i="12"/>
  <c r="L22" i="12"/>
  <c r="M22" i="12"/>
  <c r="G22" i="12"/>
  <c r="F22" i="12"/>
  <c r="E22" i="12"/>
  <c r="D22" i="12"/>
  <c r="C22" i="12"/>
  <c r="Z18" i="12"/>
  <c r="Z19" i="12"/>
  <c r="Z20" i="12"/>
  <c r="Z21" i="12"/>
  <c r="Y18" i="12"/>
  <c r="Y19" i="12"/>
  <c r="Y20" i="12"/>
  <c r="Y21" i="12"/>
  <c r="X18" i="12"/>
  <c r="X19" i="12"/>
  <c r="X20" i="12"/>
  <c r="X21" i="12"/>
  <c r="Y17" i="12"/>
  <c r="Z17" i="12"/>
  <c r="X17" i="12"/>
  <c r="W18" i="12"/>
  <c r="W19" i="12"/>
  <c r="W20" i="12"/>
  <c r="W21" i="12"/>
  <c r="W17" i="12"/>
  <c r="V18" i="12"/>
  <c r="V19" i="12"/>
  <c r="V20" i="12"/>
  <c r="V21" i="12"/>
  <c r="V17" i="12"/>
  <c r="U18" i="12"/>
  <c r="U19" i="12"/>
  <c r="U20" i="12"/>
  <c r="U21" i="12"/>
  <c r="U17" i="12"/>
  <c r="S18" i="12"/>
  <c r="S19" i="12"/>
  <c r="S20" i="12"/>
  <c r="S21" i="12"/>
  <c r="R18" i="12"/>
  <c r="R19" i="12"/>
  <c r="R20" i="12"/>
  <c r="R21" i="12"/>
  <c r="S17" i="12"/>
  <c r="R17" i="12"/>
  <c r="Q21" i="12"/>
  <c r="Q20" i="12"/>
  <c r="Q19" i="12"/>
  <c r="Q17" i="12"/>
  <c r="M18" i="12"/>
  <c r="M19" i="12"/>
  <c r="M20" i="12"/>
  <c r="M21" i="12"/>
  <c r="L18" i="12"/>
  <c r="L19" i="12"/>
  <c r="L20" i="12"/>
  <c r="L21" i="12"/>
  <c r="K18" i="12"/>
  <c r="K19" i="12"/>
  <c r="K20" i="12"/>
  <c r="K21" i="12"/>
  <c r="J18" i="12"/>
  <c r="J19" i="12"/>
  <c r="J20" i="12"/>
  <c r="J21" i="12"/>
  <c r="I18" i="12"/>
  <c r="I19" i="12"/>
  <c r="I20" i="12"/>
  <c r="I21" i="12"/>
  <c r="I17" i="12"/>
  <c r="J17" i="12"/>
  <c r="K17" i="12"/>
  <c r="L17" i="12"/>
  <c r="M17" i="12"/>
  <c r="H18" i="12"/>
  <c r="H19" i="12"/>
  <c r="H20" i="12"/>
  <c r="H21" i="12"/>
  <c r="H17" i="12"/>
  <c r="G18" i="12"/>
  <c r="G19" i="12"/>
  <c r="G20" i="12"/>
  <c r="G21" i="12"/>
  <c r="G17" i="12"/>
  <c r="F18" i="12"/>
  <c r="F19" i="12"/>
  <c r="F20" i="12"/>
  <c r="F21" i="12"/>
  <c r="F17" i="12"/>
  <c r="Y16" i="12"/>
  <c r="Z16" i="12"/>
  <c r="U16" i="12"/>
  <c r="V16" i="12"/>
  <c r="W16" i="12"/>
  <c r="X16" i="12"/>
  <c r="R15" i="12"/>
  <c r="R16" i="12"/>
  <c r="S16" i="12"/>
  <c r="M16" i="12"/>
  <c r="Q16" i="12"/>
  <c r="J16" i="12"/>
  <c r="K16" i="12"/>
  <c r="L16" i="12"/>
  <c r="I16" i="12"/>
  <c r="H16" i="12"/>
  <c r="G16" i="12"/>
  <c r="Z15" i="12"/>
  <c r="Y15" i="12"/>
  <c r="X15" i="12"/>
  <c r="W15" i="12"/>
  <c r="V15" i="12"/>
  <c r="U15" i="12"/>
  <c r="S15" i="12"/>
  <c r="Q15" i="12"/>
  <c r="M15" i="12"/>
  <c r="L15" i="12"/>
  <c r="K15" i="12"/>
  <c r="J15" i="12"/>
  <c r="I15" i="12"/>
  <c r="H15" i="12"/>
  <c r="G15" i="12"/>
  <c r="F16" i="12"/>
  <c r="F15" i="12"/>
  <c r="Y14" i="12"/>
  <c r="Z14" i="12"/>
  <c r="X14" i="12"/>
  <c r="W14" i="12"/>
  <c r="V14" i="12"/>
  <c r="U14" i="12"/>
  <c r="S14" i="12"/>
  <c r="R14" i="12"/>
  <c r="G14" i="12"/>
  <c r="H14" i="12"/>
  <c r="I14" i="12"/>
  <c r="J14" i="12"/>
  <c r="K14" i="12"/>
  <c r="L14" i="12"/>
  <c r="M14" i="12"/>
  <c r="F14" i="12"/>
  <c r="Y13" i="12"/>
  <c r="Z13" i="12"/>
  <c r="X13" i="12"/>
  <c r="W13" i="12"/>
  <c r="V13" i="12"/>
  <c r="U13" i="12"/>
  <c r="W12" i="12"/>
  <c r="S13" i="12"/>
  <c r="R13" i="12"/>
  <c r="G13" i="12"/>
  <c r="H13" i="12"/>
  <c r="I13" i="12"/>
  <c r="J13" i="12"/>
  <c r="K13" i="12"/>
  <c r="L13" i="12"/>
  <c r="M13" i="12"/>
  <c r="F13" i="12"/>
  <c r="Y12" i="12"/>
  <c r="Z12" i="12"/>
  <c r="X12" i="12"/>
  <c r="V12" i="12"/>
  <c r="U12" i="12"/>
  <c r="S12" i="12"/>
  <c r="R12" i="12"/>
  <c r="M12" i="12"/>
  <c r="I11" i="12"/>
  <c r="J11" i="12"/>
  <c r="K11" i="12"/>
  <c r="L11" i="12"/>
  <c r="M11" i="12"/>
  <c r="H11" i="12"/>
  <c r="G11" i="12"/>
  <c r="G12" i="12"/>
  <c r="H12" i="12"/>
  <c r="I12" i="12"/>
  <c r="J12" i="12"/>
  <c r="K12" i="12"/>
  <c r="L12" i="12"/>
  <c r="F12" i="12"/>
  <c r="E12" i="12"/>
  <c r="AP11" i="12"/>
  <c r="Y11" i="12"/>
  <c r="Z11" i="12"/>
  <c r="AA11" i="12"/>
  <c r="AB11" i="12"/>
  <c r="AC11" i="12"/>
  <c r="AD11" i="12"/>
  <c r="AE11" i="12"/>
  <c r="AF11" i="12"/>
  <c r="AG11" i="12"/>
  <c r="AH11" i="12"/>
  <c r="AI11" i="12"/>
  <c r="X11" i="12"/>
  <c r="S11" i="12"/>
  <c r="R11" i="12"/>
  <c r="T11" i="12"/>
  <c r="Q14" i="12"/>
  <c r="Q13" i="12"/>
  <c r="Q11" i="12"/>
  <c r="Q10" i="12"/>
  <c r="F11" i="12"/>
  <c r="AP10" i="12"/>
  <c r="AF10" i="12"/>
  <c r="AG10" i="12"/>
  <c r="AH10" i="12"/>
  <c r="AI10" i="12"/>
  <c r="Y10" i="12"/>
  <c r="Z10" i="12"/>
  <c r="AA10" i="12"/>
  <c r="AB10" i="12"/>
  <c r="AC10" i="12"/>
  <c r="AD10" i="12"/>
  <c r="AE10" i="12"/>
  <c r="X10" i="12"/>
  <c r="T17" i="12" l="1"/>
  <c r="T18" i="12"/>
  <c r="T15" i="12"/>
  <c r="T21" i="12"/>
  <c r="T13" i="12"/>
  <c r="T14" i="12"/>
  <c r="T20" i="12"/>
  <c r="T16" i="12"/>
  <c r="T19" i="12"/>
  <c r="T22" i="12"/>
  <c r="T12" i="12"/>
  <c r="W10" i="12"/>
  <c r="V10" i="12"/>
  <c r="U10" i="12"/>
  <c r="S10" i="12"/>
  <c r="R10" i="12"/>
  <c r="N10" i="12"/>
  <c r="M10" i="12"/>
  <c r="L10" i="12"/>
  <c r="J10" i="12"/>
  <c r="K10" i="12"/>
  <c r="H10" i="12"/>
  <c r="I10" i="12"/>
  <c r="G10" i="12"/>
  <c r="F10" i="12"/>
  <c r="AI9" i="12"/>
  <c r="AH9" i="12"/>
  <c r="AG9" i="12"/>
  <c r="AF9" i="12"/>
  <c r="AE9" i="12"/>
  <c r="AD9" i="12"/>
  <c r="AC9" i="12"/>
  <c r="AB9" i="12"/>
  <c r="AA9" i="12"/>
  <c r="Z9" i="12"/>
  <c r="Y9" i="12"/>
  <c r="X9" i="12"/>
  <c r="V9" i="12"/>
  <c r="U9" i="12"/>
  <c r="W9" i="12"/>
  <c r="S9" i="12"/>
  <c r="R9" i="12"/>
  <c r="Q9" i="12"/>
  <c r="M9" i="12"/>
  <c r="L9" i="12"/>
  <c r="K9" i="12"/>
  <c r="J9" i="12"/>
  <c r="I9" i="12"/>
  <c r="H9" i="12"/>
  <c r="G9" i="12"/>
  <c r="T9" i="12" l="1"/>
  <c r="T10" i="12"/>
  <c r="P162" i="9"/>
  <c r="P157" i="9"/>
  <c r="P152" i="9"/>
  <c r="P151" i="9"/>
  <c r="P150" i="9"/>
  <c r="P137" i="9"/>
  <c r="P123" i="9"/>
  <c r="P122" i="9"/>
  <c r="P121" i="9"/>
  <c r="P120" i="9"/>
  <c r="W89" i="12"/>
  <c r="T89" i="12" s="1"/>
  <c r="P114" i="9"/>
  <c r="P112" i="9"/>
  <c r="P86" i="9"/>
  <c r="P85" i="9"/>
  <c r="P82" i="9"/>
  <c r="P79" i="9"/>
  <c r="P78" i="9"/>
  <c r="P75" i="9"/>
  <c r="P74" i="9"/>
  <c r="P70" i="9"/>
  <c r="P68" i="9"/>
  <c r="P63" i="9"/>
  <c r="P61" i="9"/>
  <c r="P60" i="9"/>
  <c r="P59" i="9"/>
  <c r="P58" i="9"/>
  <c r="P56" i="9"/>
  <c r="P54" i="9"/>
  <c r="P52" i="9"/>
  <c r="P48" i="9"/>
  <c r="P47" i="9"/>
  <c r="P45" i="9"/>
  <c r="P44" i="9"/>
  <c r="P38" i="9"/>
  <c r="W34" i="12" l="1"/>
  <c r="T34" i="12" s="1"/>
  <c r="W90" i="12"/>
  <c r="T90" i="12" s="1"/>
  <c r="W81" i="12"/>
  <c r="T81" i="12" s="1"/>
  <c r="L11" i="2"/>
  <c r="L12" i="2"/>
  <c r="L13" i="2"/>
  <c r="L15" i="2"/>
  <c r="L16" i="2"/>
  <c r="L17" i="2"/>
  <c r="L18" i="2"/>
  <c r="L19" i="2"/>
  <c r="L21" i="2"/>
  <c r="L22" i="2"/>
  <c r="L23" i="2"/>
  <c r="L24" i="2"/>
  <c r="L25" i="2"/>
  <c r="L29" i="2"/>
  <c r="L31" i="2"/>
  <c r="L32" i="2"/>
  <c r="L36" i="2"/>
  <c r="L37" i="2"/>
  <c r="L38" i="2"/>
  <c r="L39" i="2"/>
  <c r="L42" i="2"/>
  <c r="L43" i="2"/>
  <c r="L44" i="2"/>
  <c r="L45" i="2"/>
  <c r="L46" i="2"/>
  <c r="L48" i="2"/>
  <c r="L49" i="2"/>
  <c r="L50" i="2"/>
  <c r="L51" i="2"/>
  <c r="L52" i="2"/>
  <c r="L53" i="2"/>
  <c r="L54" i="2"/>
  <c r="L55" i="2"/>
  <c r="L56" i="2"/>
  <c r="L57" i="2"/>
  <c r="L58" i="2"/>
  <c r="L59" i="2"/>
  <c r="L60" i="2"/>
  <c r="L61" i="2"/>
  <c r="L62" i="2"/>
  <c r="L63" i="2"/>
  <c r="L64" i="2"/>
  <c r="L65" i="2"/>
  <c r="L66" i="2"/>
  <c r="L67" i="2"/>
  <c r="L68" i="2"/>
  <c r="L69" i="2"/>
  <c r="L70" i="2"/>
  <c r="L71" i="2"/>
  <c r="L72" i="2"/>
  <c r="L73" i="2"/>
  <c r="L74" i="2"/>
  <c r="L76" i="2"/>
  <c r="L77" i="2"/>
  <c r="L78" i="2"/>
  <c r="L80" i="2"/>
  <c r="L81" i="2"/>
  <c r="L82" i="2"/>
  <c r="L83" i="2"/>
  <c r="L84" i="2"/>
  <c r="L89" i="2"/>
  <c r="L91" i="2"/>
  <c r="L93" i="2"/>
  <c r="L94" i="2"/>
  <c r="L95" i="2"/>
  <c r="L96" i="2"/>
  <c r="L97" i="2"/>
  <c r="L98" i="2"/>
  <c r="L99" i="2"/>
  <c r="L100" i="2"/>
  <c r="L102" i="2"/>
  <c r="L103" i="2"/>
  <c r="L104" i="2"/>
  <c r="L105" i="2"/>
  <c r="L106" i="2"/>
  <c r="L109" i="2"/>
  <c r="L112" i="2"/>
  <c r="L114" i="2"/>
  <c r="L116" i="2"/>
  <c r="L117" i="2"/>
  <c r="L118" i="2"/>
  <c r="L119" i="2"/>
  <c r="L120" i="2"/>
  <c r="L121" i="2"/>
  <c r="L122" i="2"/>
  <c r="L123" i="2"/>
  <c r="L124" i="2"/>
  <c r="L126" i="2"/>
  <c r="L127" i="2"/>
  <c r="L128" i="2"/>
  <c r="L129" i="2"/>
  <c r="L130" i="2"/>
  <c r="L131" i="2"/>
  <c r="L132" i="2"/>
  <c r="L136" i="2"/>
  <c r="L137" i="2"/>
  <c r="L138" i="2"/>
  <c r="L139" i="2"/>
  <c r="L140" i="2"/>
  <c r="L141" i="2"/>
  <c r="L143" i="2"/>
  <c r="L145" i="2"/>
  <c r="L148" i="2"/>
  <c r="L149" i="2"/>
  <c r="L150" i="2"/>
  <c r="L151" i="2"/>
  <c r="L152" i="2"/>
  <c r="L153" i="2"/>
  <c r="L155" i="2"/>
  <c r="L160" i="2"/>
  <c r="J10" i="5" l="1"/>
  <c r="Q32" i="1"/>
  <c r="J9" i="5" s="1"/>
  <c r="D20" i="4" l="1"/>
  <c r="Q33" i="1"/>
  <c r="O33" i="1"/>
  <c r="M33" i="1"/>
  <c r="P33" i="1"/>
  <c r="N33" i="1"/>
  <c r="L33" i="1"/>
  <c r="F14" i="7" l="1"/>
  <c r="D33" i="4"/>
  <c r="D16" i="4"/>
  <c r="D14" i="4"/>
  <c r="D13" i="4"/>
  <c r="J32" i="5" l="1"/>
  <c r="I32" i="5"/>
  <c r="G32" i="5"/>
  <c r="F32" i="5"/>
  <c r="E32" i="5"/>
  <c r="E32" i="6" s="1"/>
  <c r="F32" i="6" s="1"/>
  <c r="D32" i="5"/>
  <c r="J25" i="5"/>
  <c r="I25" i="5"/>
  <c r="G25" i="5"/>
  <c r="F25" i="5"/>
  <c r="E25" i="5"/>
  <c r="E25" i="6" s="1"/>
  <c r="F25" i="6" s="1"/>
  <c r="G25" i="6" s="1"/>
  <c r="D25" i="5"/>
  <c r="J22" i="5"/>
  <c r="I22" i="5"/>
  <c r="G22" i="5"/>
  <c r="F22" i="5"/>
  <c r="E22" i="5"/>
  <c r="E22" i="6" s="1"/>
  <c r="F22" i="6" s="1"/>
  <c r="D22" i="5"/>
  <c r="J21" i="5"/>
  <c r="I21" i="5"/>
  <c r="H21" i="5"/>
  <c r="G21" i="5"/>
  <c r="E21" i="5"/>
  <c r="E21" i="6" s="1"/>
  <c r="D21" i="5"/>
  <c r="J20" i="5"/>
  <c r="I20" i="5"/>
  <c r="G20" i="5"/>
  <c r="E20" i="5"/>
  <c r="E20" i="6" s="1"/>
  <c r="D20" i="5"/>
  <c r="J17" i="5"/>
  <c r="F17" i="5"/>
  <c r="E17" i="5"/>
  <c r="E17" i="6" s="1"/>
  <c r="D17" i="5"/>
  <c r="J14" i="5"/>
  <c r="H14" i="5"/>
  <c r="E14" i="5"/>
  <c r="E14" i="6" s="1"/>
  <c r="D14" i="5"/>
  <c r="J13" i="5"/>
  <c r="I13" i="5"/>
  <c r="H13" i="5"/>
  <c r="F13" i="5"/>
  <c r="E13" i="5"/>
  <c r="E13" i="6" s="1"/>
  <c r="F13" i="6" s="1"/>
  <c r="D13" i="5"/>
  <c r="J12" i="5"/>
  <c r="I12" i="5"/>
  <c r="H12" i="5"/>
  <c r="F12" i="5"/>
  <c r="E12" i="5"/>
  <c r="E12" i="6" s="1"/>
  <c r="D12" i="5"/>
  <c r="J16" i="5"/>
  <c r="I16" i="5"/>
  <c r="H16" i="5"/>
  <c r="G16" i="5"/>
  <c r="E16" i="5"/>
  <c r="E16" i="6" s="1"/>
  <c r="D16" i="5"/>
  <c r="G10" i="5"/>
  <c r="F10" i="5"/>
  <c r="E10" i="5"/>
  <c r="E10" i="6" s="1"/>
  <c r="F10" i="6" s="1"/>
  <c r="G10" i="6" s="1"/>
  <c r="D10" i="5"/>
  <c r="J18" i="5"/>
  <c r="I18" i="5"/>
  <c r="F18" i="5"/>
  <c r="E18" i="5"/>
  <c r="E18" i="6" s="1"/>
  <c r="D18" i="5"/>
  <c r="I9" i="5"/>
  <c r="G9" i="5"/>
  <c r="F9" i="5"/>
  <c r="E9" i="5"/>
  <c r="E9" i="6" s="1"/>
  <c r="D9" i="5"/>
  <c r="J11" i="5"/>
  <c r="H11" i="5"/>
  <c r="G11" i="5"/>
  <c r="F11" i="5"/>
  <c r="E11" i="5"/>
  <c r="E11" i="6" s="1"/>
  <c r="F11" i="6" s="1"/>
  <c r="G11" i="6" s="1"/>
  <c r="D11" i="5"/>
  <c r="J28" i="5"/>
  <c r="I28" i="5"/>
  <c r="G28" i="5"/>
  <c r="F28" i="5"/>
  <c r="E28" i="5"/>
  <c r="D28" i="5"/>
  <c r="J27" i="5"/>
  <c r="I27" i="5"/>
  <c r="G27" i="5"/>
  <c r="F27" i="5"/>
  <c r="E27" i="5"/>
  <c r="E28" i="6" s="1"/>
  <c r="F28" i="6" s="1"/>
  <c r="G28" i="6" s="1"/>
  <c r="D27" i="5"/>
  <c r="J26" i="5"/>
  <c r="G26" i="5"/>
  <c r="F26" i="5"/>
  <c r="E26" i="5"/>
  <c r="E26" i="6" s="1"/>
  <c r="F26" i="6" s="1"/>
  <c r="G26" i="6" s="1"/>
  <c r="D26" i="5"/>
  <c r="J24" i="5"/>
  <c r="I24" i="5"/>
  <c r="F18" i="6" l="1"/>
  <c r="H11" i="6"/>
  <c r="F17" i="6"/>
  <c r="G22" i="6"/>
  <c r="G32" i="6"/>
  <c r="F9" i="6"/>
  <c r="G9" i="6" s="1"/>
  <c r="F12" i="6"/>
  <c r="E27" i="6"/>
  <c r="F27" i="6" s="1"/>
  <c r="G27" i="6" s="1"/>
  <c r="H24" i="5"/>
  <c r="G24" i="5"/>
  <c r="E24" i="5"/>
  <c r="E24" i="6" s="1"/>
  <c r="D24" i="5"/>
  <c r="J23" i="5"/>
  <c r="H23" i="5"/>
  <c r="F23" i="5"/>
  <c r="E23" i="5"/>
  <c r="E23" i="6" s="1"/>
  <c r="F23" i="6" s="1"/>
  <c r="D23" i="5"/>
  <c r="J19" i="5"/>
  <c r="I19" i="5"/>
  <c r="H19" i="5"/>
  <c r="F19" i="5"/>
  <c r="E19" i="5"/>
  <c r="E19" i="6" s="1"/>
  <c r="D19" i="5"/>
  <c r="I15" i="5"/>
  <c r="J15" i="5"/>
  <c r="H15" i="5"/>
  <c r="F15" i="5"/>
  <c r="E15" i="5"/>
  <c r="E15" i="6" s="1"/>
  <c r="F15" i="6" s="1"/>
  <c r="D15" i="5"/>
  <c r="J30" i="5"/>
  <c r="I30" i="5"/>
  <c r="F30" i="5"/>
  <c r="E30" i="5"/>
  <c r="E30" i="6" s="1"/>
  <c r="D30" i="5"/>
  <c r="J31" i="5"/>
  <c r="I31" i="5"/>
  <c r="G31" i="5"/>
  <c r="F31" i="5"/>
  <c r="E31" i="5"/>
  <c r="E31" i="6" s="1"/>
  <c r="F31" i="6" s="1"/>
  <c r="D31" i="5"/>
  <c r="J29" i="5"/>
  <c r="G29" i="5"/>
  <c r="F29" i="5"/>
  <c r="E29" i="5"/>
  <c r="E29" i="6" s="1"/>
  <c r="F29" i="6" s="1"/>
  <c r="G29" i="6" s="1"/>
  <c r="D29" i="5"/>
  <c r="G31" i="6" l="1"/>
  <c r="F19" i="6"/>
  <c r="F30" i="6"/>
  <c r="D32" i="4"/>
  <c r="D11" i="4"/>
  <c r="D25" i="4"/>
  <c r="D45" i="4"/>
  <c r="D44" i="4"/>
  <c r="D41" i="4"/>
  <c r="D40" i="4"/>
  <c r="D35" i="4" l="1"/>
  <c r="D18" i="4"/>
  <c r="D17" i="4"/>
  <c r="D46" i="4"/>
  <c r="D15" i="4"/>
  <c r="D12" i="4" l="1"/>
  <c r="D31" i="4"/>
  <c r="D28" i="4"/>
  <c r="D27" i="4"/>
  <c r="D36" i="4"/>
  <c r="D30" i="4"/>
  <c r="D29" i="4"/>
  <c r="D21" i="4"/>
  <c r="D22" i="4"/>
  <c r="D42" i="4"/>
  <c r="D10" i="4" l="1"/>
  <c r="D39" i="4"/>
  <c r="D38" i="4"/>
  <c r="D48" i="4"/>
  <c r="D47" i="4"/>
  <c r="D37" i="4"/>
  <c r="D19" i="4"/>
  <c r="D34" i="4"/>
  <c r="D26" i="4"/>
  <c r="D24" i="4"/>
  <c r="D43" i="4"/>
  <c r="D23" i="4"/>
  <c r="D9" i="4"/>
  <c r="D8" i="4"/>
  <c r="D7" i="4"/>
  <c r="Q57" i="1"/>
  <c r="G57" i="1"/>
  <c r="F57" i="1"/>
  <c r="D57" i="1"/>
  <c r="E57" i="1"/>
  <c r="M53" i="1"/>
  <c r="S49" i="1"/>
  <c r="M48" i="1"/>
  <c r="H25" i="5" s="1"/>
  <c r="M46" i="1"/>
  <c r="H22" i="5" s="1"/>
  <c r="I45" i="1"/>
  <c r="F21" i="5" s="1"/>
  <c r="M44" i="1"/>
  <c r="H20" i="5" s="1"/>
  <c r="I44" i="1"/>
  <c r="F20" i="5" l="1"/>
  <c r="F20" i="6" s="1"/>
  <c r="T45" i="1"/>
  <c r="S46" i="1"/>
  <c r="S48" i="1"/>
  <c r="F21" i="6"/>
  <c r="G21" i="6" s="1"/>
  <c r="H21" i="6" s="1"/>
  <c r="I21" i="6" s="1"/>
  <c r="J21" i="6" s="1"/>
  <c r="K21" i="5"/>
  <c r="S45" i="1"/>
  <c r="G20" i="6"/>
  <c r="H20" i="6" s="1"/>
  <c r="I20" i="6" s="1"/>
  <c r="J20" i="6" s="1"/>
  <c r="K20" i="5"/>
  <c r="H25" i="6"/>
  <c r="I25" i="6" s="1"/>
  <c r="J25" i="6" s="1"/>
  <c r="K25" i="5"/>
  <c r="K24" i="5" s="1"/>
  <c r="H22" i="6"/>
  <c r="I22" i="6" s="1"/>
  <c r="J22" i="6" s="1"/>
  <c r="K22" i="5"/>
  <c r="S53" i="1"/>
  <c r="H32" i="5"/>
  <c r="S44" i="1"/>
  <c r="O41" i="1"/>
  <c r="I17" i="5" s="1"/>
  <c r="M41" i="1"/>
  <c r="H17" i="5" s="1"/>
  <c r="K41" i="1"/>
  <c r="G17" i="5" s="1"/>
  <c r="O40" i="1"/>
  <c r="I14" i="5" s="1"/>
  <c r="K40" i="1"/>
  <c r="G14" i="5" s="1"/>
  <c r="I40" i="1"/>
  <c r="F14" i="5" s="1"/>
  <c r="K39" i="1"/>
  <c r="K38" i="1"/>
  <c r="I36" i="1"/>
  <c r="O34" i="1"/>
  <c r="I10" i="5" s="1"/>
  <c r="M34" i="1"/>
  <c r="H10" i="5" s="1"/>
  <c r="K33" i="1"/>
  <c r="G18" i="5" s="1"/>
  <c r="H18" i="5"/>
  <c r="O31" i="1"/>
  <c r="M27" i="1"/>
  <c r="S27" i="1" l="1"/>
  <c r="H28" i="5"/>
  <c r="K28" i="5" s="1"/>
  <c r="H32" i="6"/>
  <c r="I32" i="6" s="1"/>
  <c r="J32" i="6" s="1"/>
  <c r="K32" i="5"/>
  <c r="S39" i="1"/>
  <c r="G13" i="5"/>
  <c r="S41" i="1"/>
  <c r="S31" i="1"/>
  <c r="I11" i="5"/>
  <c r="H10" i="6"/>
  <c r="I10" i="6" s="1"/>
  <c r="J10" i="6" s="1"/>
  <c r="K10" i="5"/>
  <c r="S36" i="1"/>
  <c r="F16" i="5"/>
  <c r="S32" i="1"/>
  <c r="H9" i="5"/>
  <c r="G18" i="6"/>
  <c r="H18" i="6" s="1"/>
  <c r="I18" i="6" s="1"/>
  <c r="J18" i="6" s="1"/>
  <c r="K18" i="5"/>
  <c r="S38" i="1"/>
  <c r="G12" i="5"/>
  <c r="S40" i="1"/>
  <c r="S33" i="1"/>
  <c r="S34" i="1"/>
  <c r="M26" i="1"/>
  <c r="G12" i="6" l="1"/>
  <c r="H12" i="6" s="1"/>
  <c r="I12" i="6" s="1"/>
  <c r="J12" i="6" s="1"/>
  <c r="K12" i="5"/>
  <c r="G17" i="6"/>
  <c r="H17" i="6" s="1"/>
  <c r="I17" i="6" s="1"/>
  <c r="J17" i="6" s="1"/>
  <c r="K17" i="5"/>
  <c r="F16" i="6"/>
  <c r="G16" i="6" s="1"/>
  <c r="H16" i="6" s="1"/>
  <c r="I16" i="6" s="1"/>
  <c r="J16" i="6" s="1"/>
  <c r="K16" i="5"/>
  <c r="I11" i="6"/>
  <c r="J11" i="6" s="1"/>
  <c r="K11" i="5"/>
  <c r="G13" i="6"/>
  <c r="H13" i="6" s="1"/>
  <c r="I13" i="6" s="1"/>
  <c r="J13" i="6" s="1"/>
  <c r="K13" i="5"/>
  <c r="H9" i="6"/>
  <c r="I9" i="6" s="1"/>
  <c r="J9" i="6" s="1"/>
  <c r="K9" i="5"/>
  <c r="S26" i="1"/>
  <c r="H27" i="5"/>
  <c r="F14" i="6"/>
  <c r="G14" i="6" s="1"/>
  <c r="H14" i="6" s="1"/>
  <c r="I14" i="6" s="1"/>
  <c r="J14" i="6" s="1"/>
  <c r="K14" i="5"/>
  <c r="I28" i="6" l="1"/>
  <c r="J28" i="6" s="1"/>
  <c r="H27" i="6"/>
  <c r="I27" i="6" s="1"/>
  <c r="J27" i="6" s="1"/>
  <c r="K27" i="5"/>
  <c r="L26" i="1"/>
  <c r="R26" i="1" s="1"/>
  <c r="O25" i="1"/>
  <c r="I26" i="5" s="1"/>
  <c r="M25" i="1"/>
  <c r="H26" i="5" s="1"/>
  <c r="H26" i="6" l="1"/>
  <c r="I26" i="6" s="1"/>
  <c r="J26" i="6" s="1"/>
  <c r="K26" i="5"/>
  <c r="S25" i="1"/>
  <c r="I24" i="1"/>
  <c r="S24" i="1" l="1"/>
  <c r="F24" i="5"/>
  <c r="F24" i="6" s="1"/>
  <c r="G24" i="6" s="1"/>
  <c r="H24" i="6" s="1"/>
  <c r="I24" i="6" s="1"/>
  <c r="J24" i="6" s="1"/>
  <c r="I57" i="1"/>
  <c r="O22" i="1"/>
  <c r="I23" i="5" s="1"/>
  <c r="K22" i="1"/>
  <c r="G23" i="5" s="1"/>
  <c r="K19" i="1"/>
  <c r="K18" i="1"/>
  <c r="M15" i="1"/>
  <c r="H30" i="5" s="1"/>
  <c r="K15" i="1"/>
  <c r="M14" i="1"/>
  <c r="O13" i="1"/>
  <c r="I29" i="5" s="1"/>
  <c r="M13" i="1"/>
  <c r="H29" i="5" s="1"/>
  <c r="R49" i="1"/>
  <c r="L46" i="1"/>
  <c r="R46" i="1" s="1"/>
  <c r="H45" i="1"/>
  <c r="R45" i="1" s="1"/>
  <c r="H44" i="1"/>
  <c r="F28" i="7"/>
  <c r="N41" i="1"/>
  <c r="F10" i="7"/>
  <c r="J33" i="1"/>
  <c r="P32" i="1"/>
  <c r="P57" i="1" s="1"/>
  <c r="N22" i="1"/>
  <c r="F31" i="7"/>
  <c r="J15" i="1"/>
  <c r="L15" i="1" l="1"/>
  <c r="F21" i="7"/>
  <c r="J22" i="1"/>
  <c r="R22" i="1" s="1"/>
  <c r="L13" i="1"/>
  <c r="F26" i="7"/>
  <c r="N31" i="1"/>
  <c r="R31" i="1" s="1"/>
  <c r="F17" i="7"/>
  <c r="F23" i="7"/>
  <c r="F12" i="7"/>
  <c r="J38" i="1"/>
  <c r="R38" i="1" s="1"/>
  <c r="F34" i="7"/>
  <c r="M57" i="1"/>
  <c r="S14" i="1"/>
  <c r="H31" i="5"/>
  <c r="S19" i="1"/>
  <c r="G19" i="5"/>
  <c r="F9" i="7"/>
  <c r="J39" i="1"/>
  <c r="R39" i="1" s="1"/>
  <c r="F33" i="7"/>
  <c r="L53" i="1"/>
  <c r="R53" i="1" s="1"/>
  <c r="O57" i="1"/>
  <c r="J18" i="1"/>
  <c r="R18" i="1" s="1"/>
  <c r="L27" i="1"/>
  <c r="R27" i="1" s="1"/>
  <c r="F32" i="7"/>
  <c r="F13" i="7"/>
  <c r="R32" i="1"/>
  <c r="F16" i="7"/>
  <c r="N34" i="1"/>
  <c r="F25" i="7"/>
  <c r="L44" i="1"/>
  <c r="L48" i="1"/>
  <c r="R48" i="1" s="1"/>
  <c r="N13" i="1"/>
  <c r="R13" i="1" s="1"/>
  <c r="F19" i="7"/>
  <c r="G30" i="5"/>
  <c r="K57" i="1"/>
  <c r="S18" i="1"/>
  <c r="G15" i="5"/>
  <c r="G23" i="6"/>
  <c r="H23" i="6" s="1"/>
  <c r="I23" i="6" s="1"/>
  <c r="J23" i="6" s="1"/>
  <c r="K23" i="5"/>
  <c r="F18" i="7"/>
  <c r="F20" i="7"/>
  <c r="F22" i="7"/>
  <c r="H24" i="1"/>
  <c r="F15" i="7"/>
  <c r="R33" i="1"/>
  <c r="F29" i="7"/>
  <c r="L34" i="1"/>
  <c r="F30" i="7"/>
  <c r="H36" i="1"/>
  <c r="R36" i="1" s="1"/>
  <c r="F24" i="7"/>
  <c r="J41" i="1"/>
  <c r="L41" i="1"/>
  <c r="R44" i="1"/>
  <c r="L14" i="1"/>
  <c r="R14" i="1" s="1"/>
  <c r="J19" i="1"/>
  <c r="R19" i="1" s="1"/>
  <c r="H40" i="1"/>
  <c r="F11" i="7"/>
  <c r="J40" i="1"/>
  <c r="N40" i="1"/>
  <c r="S22" i="1"/>
  <c r="L25" i="1"/>
  <c r="N25" i="1"/>
  <c r="R15" i="1"/>
  <c r="S15" i="1"/>
  <c r="S13" i="1"/>
  <c r="R34" i="1" l="1"/>
  <c r="R24" i="1"/>
  <c r="H57" i="1"/>
  <c r="J57" i="1"/>
  <c r="G15" i="6"/>
  <c r="H15" i="6" s="1"/>
  <c r="I15" i="6" s="1"/>
  <c r="J15" i="6" s="1"/>
  <c r="K15" i="5"/>
  <c r="K30" i="5"/>
  <c r="G30" i="6"/>
  <c r="H30" i="6" s="1"/>
  <c r="I30" i="6" s="1"/>
  <c r="J30" i="6" s="1"/>
  <c r="G19" i="6"/>
  <c r="H19" i="6" s="1"/>
  <c r="I19" i="6" s="1"/>
  <c r="J19" i="6" s="1"/>
  <c r="K19" i="5"/>
  <c r="H29" i="6"/>
  <c r="I29" i="6" s="1"/>
  <c r="J29" i="6" s="1"/>
  <c r="K29" i="5"/>
  <c r="S57" i="1"/>
  <c r="N57" i="1"/>
  <c r="R41" i="1"/>
  <c r="H31" i="6"/>
  <c r="I31" i="6" s="1"/>
  <c r="J31" i="6" s="1"/>
  <c r="K31" i="5"/>
  <c r="L57" i="1"/>
  <c r="R40" i="1"/>
  <c r="R25" i="1"/>
  <c r="R57" i="1" l="1"/>
  <c r="P1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Ingrida Švabauskienė</author>
  </authors>
  <commentList>
    <comment ref="D32" authorId="0" shapeId="0" xr:uid="{00000000-0006-0000-0500-000001000000}">
      <text>
        <r>
          <rPr>
            <b/>
            <sz val="9"/>
            <color indexed="81"/>
            <rFont val="Tahoma"/>
            <family val="2"/>
            <charset val="186"/>
          </rPr>
          <t>Ingrida Švabauskienė:</t>
        </r>
        <r>
          <rPr>
            <sz val="9"/>
            <color indexed="81"/>
            <rFont val="Tahoma"/>
            <family val="2"/>
            <charset val="186"/>
          </rPr>
          <t xml:space="preserve">
Sutartyje ir sąraše toks pavadinimas: ,,Marijampolės Petro Kriaučiūno viešosios bibliotekos modernizavimas ir paslaugų plėtra".</t>
        </r>
      </text>
    </comment>
    <comment ref="T39" authorId="0" shapeId="0" xr:uid="{00000000-0006-0000-0500-000002000000}">
      <text>
        <r>
          <rPr>
            <b/>
            <sz val="9"/>
            <color indexed="81"/>
            <rFont val="Tahoma"/>
            <family val="2"/>
            <charset val="186"/>
          </rPr>
          <t>Ingrida Švabauskienė:</t>
        </r>
        <r>
          <rPr>
            <sz val="9"/>
            <color indexed="81"/>
            <rFont val="Tahoma"/>
            <family val="2"/>
            <charset val="186"/>
          </rPr>
          <t xml:space="preserve">
SFMIS 2016-12-29 (2016 m. IV ketv.)</t>
        </r>
      </text>
    </comment>
    <comment ref="T42" authorId="0" shapeId="0" xr:uid="{00000000-0006-0000-0500-000003000000}">
      <text>
        <r>
          <rPr>
            <b/>
            <sz val="9"/>
            <color indexed="81"/>
            <rFont val="Tahoma"/>
            <family val="2"/>
            <charset val="186"/>
          </rPr>
          <t>Ingrida Švabauskienė:</t>
        </r>
        <r>
          <rPr>
            <sz val="9"/>
            <color indexed="81"/>
            <rFont val="Tahoma"/>
            <family val="2"/>
            <charset val="186"/>
          </rPr>
          <t xml:space="preserve">
SFMIS 2016-07-05 (2016 m. III ketv.)</t>
        </r>
      </text>
    </comment>
    <comment ref="T43" authorId="0" shapeId="0" xr:uid="{00000000-0006-0000-0500-000004000000}">
      <text>
        <r>
          <rPr>
            <b/>
            <sz val="9"/>
            <color indexed="81"/>
            <rFont val="Tahoma"/>
            <family val="2"/>
            <charset val="186"/>
          </rPr>
          <t>Ingrida Švabauskienė:</t>
        </r>
        <r>
          <rPr>
            <sz val="9"/>
            <color indexed="81"/>
            <rFont val="Tahoma"/>
            <family val="2"/>
            <charset val="186"/>
          </rPr>
          <t xml:space="preserve">
SFMIS 2016-07-01 (2016 m. III ketv.)</t>
        </r>
      </text>
    </comment>
    <comment ref="T44" authorId="0" shapeId="0" xr:uid="{00000000-0006-0000-0500-000005000000}">
      <text>
        <r>
          <rPr>
            <b/>
            <sz val="9"/>
            <color indexed="81"/>
            <rFont val="Tahoma"/>
            <family val="2"/>
            <charset val="186"/>
          </rPr>
          <t>Ingrida Švabauskienė:</t>
        </r>
        <r>
          <rPr>
            <sz val="9"/>
            <color indexed="81"/>
            <rFont val="Tahoma"/>
            <family val="2"/>
            <charset val="186"/>
          </rPr>
          <t xml:space="preserve">
SFMIS 2016-07-11 (2016 m. III ketv.)</t>
        </r>
      </text>
    </comment>
    <comment ref="T48" authorId="0" shapeId="0" xr:uid="{00000000-0006-0000-0500-000006000000}">
      <text>
        <r>
          <rPr>
            <b/>
            <sz val="9"/>
            <color indexed="81"/>
            <rFont val="Tahoma"/>
            <family val="2"/>
            <charset val="186"/>
          </rPr>
          <t>Ingrida Švabauskienė:</t>
        </r>
        <r>
          <rPr>
            <sz val="9"/>
            <color indexed="81"/>
            <rFont val="Tahoma"/>
            <family val="2"/>
            <charset val="186"/>
          </rPr>
          <t xml:space="preserve">
SFMIS 2018-10-08 (2018 m. IV ketv.)</t>
        </r>
      </text>
    </comment>
    <comment ref="U48" authorId="0" shapeId="0" xr:uid="{00000000-0006-0000-0500-000007000000}">
      <text>
        <r>
          <rPr>
            <b/>
            <sz val="9"/>
            <color indexed="81"/>
            <rFont val="Tahoma"/>
            <family val="2"/>
            <charset val="186"/>
          </rPr>
          <t>Ingrida Švabauskienė:</t>
        </r>
        <r>
          <rPr>
            <sz val="9"/>
            <color indexed="81"/>
            <rFont val="Tahoma"/>
            <family val="2"/>
            <charset val="186"/>
          </rPr>
          <t xml:space="preserve">
SFMIS 2019-05-16 (2019 m. II ketv.)</t>
        </r>
      </text>
    </comment>
    <comment ref="U49" authorId="0" shapeId="0" xr:uid="{00000000-0006-0000-0500-000008000000}">
      <text>
        <r>
          <rPr>
            <b/>
            <sz val="9"/>
            <color indexed="81"/>
            <rFont val="Tahoma"/>
            <family val="2"/>
            <charset val="186"/>
          </rPr>
          <t>Ingrida Švabauskienė:</t>
        </r>
        <r>
          <rPr>
            <sz val="9"/>
            <color indexed="81"/>
            <rFont val="Tahoma"/>
            <family val="2"/>
            <charset val="186"/>
          </rPr>
          <t xml:space="preserve">
SFMIS 2019-01-15</t>
        </r>
      </text>
    </comment>
    <comment ref="T56" authorId="0" shapeId="0" xr:uid="{00000000-0006-0000-0500-000009000000}">
      <text>
        <r>
          <rPr>
            <b/>
            <sz val="9"/>
            <color indexed="81"/>
            <rFont val="Tahoma"/>
            <family val="2"/>
            <charset val="186"/>
          </rPr>
          <t>Ingrida Švabauskienė:</t>
        </r>
        <r>
          <rPr>
            <sz val="9"/>
            <color indexed="81"/>
            <rFont val="Tahoma"/>
            <family val="2"/>
            <charset val="186"/>
          </rPr>
          <t xml:space="preserve">
SFMIS 2018-08-24</t>
        </r>
      </text>
    </comment>
    <comment ref="U56" authorId="0" shapeId="0" xr:uid="{00000000-0006-0000-0500-00000A000000}">
      <text>
        <r>
          <rPr>
            <b/>
            <sz val="9"/>
            <color indexed="81"/>
            <rFont val="Tahoma"/>
            <family val="2"/>
            <charset val="186"/>
          </rPr>
          <t>Ingrida Švabauskienė:</t>
        </r>
        <r>
          <rPr>
            <sz val="9"/>
            <color indexed="81"/>
            <rFont val="Tahoma"/>
            <family val="2"/>
            <charset val="186"/>
          </rPr>
          <t xml:space="preserve">
SFMIS 2018-12-28</t>
        </r>
      </text>
    </comment>
    <comment ref="T59" authorId="0" shapeId="0" xr:uid="{00000000-0006-0000-0500-00000B000000}">
      <text>
        <r>
          <rPr>
            <b/>
            <sz val="9"/>
            <color indexed="81"/>
            <rFont val="Tahoma"/>
            <family val="2"/>
            <charset val="186"/>
          </rPr>
          <t>Ingrida Švabauskienė:</t>
        </r>
        <r>
          <rPr>
            <sz val="9"/>
            <color indexed="81"/>
            <rFont val="Tahoma"/>
            <family val="2"/>
            <charset val="186"/>
          </rPr>
          <t xml:space="preserve">
SFMIS 2018-09-24 (2018 m. III ketv.)</t>
        </r>
      </text>
    </comment>
    <comment ref="U63" authorId="0" shapeId="0" xr:uid="{00000000-0006-0000-0500-00000C000000}">
      <text>
        <r>
          <rPr>
            <b/>
            <sz val="9"/>
            <color indexed="81"/>
            <rFont val="Tahoma"/>
            <family val="2"/>
            <charset val="186"/>
          </rPr>
          <t>Ingrida Švabauskienė:</t>
        </r>
        <r>
          <rPr>
            <sz val="9"/>
            <color indexed="81"/>
            <rFont val="Tahoma"/>
            <family val="2"/>
            <charset val="186"/>
          </rPr>
          <t xml:space="preserve">
SFMIS 2019-04-17 (2019 m. II ketv.)</t>
        </r>
      </text>
    </comment>
    <comment ref="U64" authorId="0" shapeId="0" xr:uid="{00000000-0006-0000-0500-00000D000000}">
      <text>
        <r>
          <rPr>
            <b/>
            <sz val="9"/>
            <color indexed="81"/>
            <rFont val="Tahoma"/>
            <family val="2"/>
            <charset val="186"/>
          </rPr>
          <t>Ingrida Švabauskienė:</t>
        </r>
        <r>
          <rPr>
            <sz val="9"/>
            <color indexed="81"/>
            <rFont val="Tahoma"/>
            <family val="2"/>
            <charset val="186"/>
          </rPr>
          <t xml:space="preserve">
Dar kol kas nesudaryta sutartis</t>
        </r>
      </text>
    </comment>
    <comment ref="U68" authorId="0" shapeId="0" xr:uid="{00000000-0006-0000-0500-00000E000000}">
      <text>
        <r>
          <rPr>
            <b/>
            <sz val="9"/>
            <color indexed="81"/>
            <rFont val="Tahoma"/>
            <family val="2"/>
            <charset val="186"/>
          </rPr>
          <t>Ingrida Švabauskienė:</t>
        </r>
        <r>
          <rPr>
            <sz val="9"/>
            <color indexed="81"/>
            <rFont val="Tahoma"/>
            <family val="2"/>
            <charset val="186"/>
          </rPr>
          <t xml:space="preserve">
Dar kol kas nesudaryta sutartis</t>
        </r>
      </text>
    </comment>
    <comment ref="U69" authorId="0" shapeId="0" xr:uid="{00000000-0006-0000-0500-00000F000000}">
      <text>
        <r>
          <rPr>
            <b/>
            <sz val="9"/>
            <color indexed="81"/>
            <rFont val="Tahoma"/>
            <family val="2"/>
            <charset val="186"/>
          </rPr>
          <t>Ingrida Švabauskienė:</t>
        </r>
        <r>
          <rPr>
            <sz val="9"/>
            <color indexed="81"/>
            <rFont val="Tahoma"/>
            <family val="2"/>
            <charset val="186"/>
          </rPr>
          <t xml:space="preserve">
SFMIS 2019-02-28 (2019 m. I ketv.</t>
        </r>
      </text>
    </comment>
    <comment ref="T70" authorId="0" shapeId="0" xr:uid="{00000000-0006-0000-0500-000010000000}">
      <text>
        <r>
          <rPr>
            <b/>
            <sz val="9"/>
            <color indexed="81"/>
            <rFont val="Tahoma"/>
            <family val="2"/>
            <charset val="186"/>
          </rPr>
          <t>Ingrida Švabauskienė:</t>
        </r>
        <r>
          <rPr>
            <sz val="9"/>
            <color indexed="81"/>
            <rFont val="Tahoma"/>
            <family val="2"/>
            <charset val="186"/>
          </rPr>
          <t xml:space="preserve">
SFMIS 2018-09-28 (2018 m. III ketv.</t>
        </r>
      </text>
    </comment>
    <comment ref="U70" authorId="0" shapeId="0" xr:uid="{00000000-0006-0000-0500-000011000000}">
      <text>
        <r>
          <rPr>
            <b/>
            <sz val="9"/>
            <color indexed="81"/>
            <rFont val="Tahoma"/>
            <family val="2"/>
            <charset val="186"/>
          </rPr>
          <t>Ingrida Švabauskienė:</t>
        </r>
        <r>
          <rPr>
            <sz val="9"/>
            <color indexed="81"/>
            <rFont val="Tahoma"/>
            <family val="2"/>
            <charset val="186"/>
          </rPr>
          <t xml:space="preserve">
SFMIS 2019-01-15 (2019 m. I ketv.</t>
        </r>
      </text>
    </comment>
    <comment ref="U71" authorId="0" shapeId="0" xr:uid="{00000000-0006-0000-0500-000012000000}">
      <text>
        <r>
          <rPr>
            <b/>
            <sz val="9"/>
            <color indexed="81"/>
            <rFont val="Tahoma"/>
            <family val="2"/>
            <charset val="186"/>
          </rPr>
          <t>Ingrida Švabauskienė:</t>
        </r>
        <r>
          <rPr>
            <sz val="9"/>
            <color indexed="81"/>
            <rFont val="Tahoma"/>
            <family val="2"/>
            <charset val="186"/>
          </rPr>
          <t xml:space="preserve">
SFMIS 2019-02-28 (2019 m. I ketv.</t>
        </r>
      </text>
    </comment>
    <comment ref="U72" authorId="0" shapeId="0" xr:uid="{00000000-0006-0000-0500-000013000000}">
      <text>
        <r>
          <rPr>
            <b/>
            <sz val="9"/>
            <color indexed="81"/>
            <rFont val="Tahoma"/>
            <family val="2"/>
            <charset val="186"/>
          </rPr>
          <t>Ingrida Švabauskienė:</t>
        </r>
        <r>
          <rPr>
            <sz val="9"/>
            <color indexed="81"/>
            <rFont val="Tahoma"/>
            <family val="2"/>
            <charset val="186"/>
          </rPr>
          <t xml:space="preserve">
SFMIS 2019-02-12 (2019 m. I ketv.</t>
        </r>
      </text>
    </comment>
    <comment ref="T73" authorId="0" shapeId="0" xr:uid="{00000000-0006-0000-0500-000014000000}">
      <text>
        <r>
          <rPr>
            <b/>
            <sz val="9"/>
            <color indexed="81"/>
            <rFont val="Tahoma"/>
            <family val="2"/>
            <charset val="186"/>
          </rPr>
          <t>Ingrida Švabauskienė:</t>
        </r>
        <r>
          <rPr>
            <sz val="9"/>
            <color indexed="81"/>
            <rFont val="Tahoma"/>
            <family val="2"/>
            <charset val="186"/>
          </rPr>
          <t xml:space="preserve">
SFMIS 2018-10-03 (2018 m. IV ketv.)</t>
        </r>
      </text>
    </comment>
    <comment ref="U73" authorId="0" shapeId="0" xr:uid="{00000000-0006-0000-0500-000015000000}">
      <text>
        <r>
          <rPr>
            <b/>
            <sz val="9"/>
            <color indexed="81"/>
            <rFont val="Tahoma"/>
            <family val="2"/>
            <charset val="186"/>
          </rPr>
          <t>Ingrida Švabauskienė:</t>
        </r>
        <r>
          <rPr>
            <sz val="9"/>
            <color indexed="81"/>
            <rFont val="Tahoma"/>
            <family val="2"/>
            <charset val="186"/>
          </rPr>
          <t xml:space="preserve">
SFMIS 2019-03-05 (2019 m. I ketv.</t>
        </r>
      </text>
    </comment>
    <comment ref="U74" authorId="0" shapeId="0" xr:uid="{00000000-0006-0000-0500-000016000000}">
      <text>
        <r>
          <rPr>
            <b/>
            <sz val="9"/>
            <color indexed="81"/>
            <rFont val="Tahoma"/>
            <family val="2"/>
            <charset val="186"/>
          </rPr>
          <t>Ingrida Švabauskienė:</t>
        </r>
        <r>
          <rPr>
            <sz val="9"/>
            <color indexed="81"/>
            <rFont val="Tahoma"/>
            <family val="2"/>
            <charset val="186"/>
          </rPr>
          <t xml:space="preserve">
SFMIS 2019-01-03 (2019 m. I ketv.</t>
        </r>
      </text>
    </comment>
    <comment ref="T76" authorId="0" shapeId="0" xr:uid="{00000000-0006-0000-0500-000017000000}">
      <text>
        <r>
          <rPr>
            <b/>
            <sz val="9"/>
            <color indexed="81"/>
            <rFont val="Tahoma"/>
            <family val="2"/>
            <charset val="186"/>
          </rPr>
          <t>Ingrida Švabauskienė:</t>
        </r>
        <r>
          <rPr>
            <sz val="9"/>
            <color indexed="81"/>
            <rFont val="Tahoma"/>
            <family val="2"/>
            <charset val="186"/>
          </rPr>
          <t xml:space="preserve">
SFMIS 2018-04-03 (2018 m. II ketv.)</t>
        </r>
      </text>
    </comment>
    <comment ref="T80" authorId="0" shapeId="0" xr:uid="{00000000-0006-0000-0500-000018000000}">
      <text>
        <r>
          <rPr>
            <b/>
            <sz val="9"/>
            <color indexed="81"/>
            <rFont val="Tahoma"/>
            <family val="2"/>
            <charset val="186"/>
          </rPr>
          <t>Ingrida Švabauskienė:</t>
        </r>
        <r>
          <rPr>
            <sz val="9"/>
            <color indexed="81"/>
            <rFont val="Tahoma"/>
            <family val="2"/>
            <charset val="186"/>
          </rPr>
          <t xml:space="preserve">
SFMIS 2018-06-13 (2018 m. II ketv.)</t>
        </r>
      </text>
    </comment>
    <comment ref="T81" authorId="0" shapeId="0" xr:uid="{00000000-0006-0000-0500-000019000000}">
      <text>
        <r>
          <rPr>
            <b/>
            <sz val="9"/>
            <color indexed="81"/>
            <rFont val="Tahoma"/>
            <family val="2"/>
            <charset val="186"/>
          </rPr>
          <t>Ingrida Švabauskienė:</t>
        </r>
        <r>
          <rPr>
            <sz val="9"/>
            <color indexed="81"/>
            <rFont val="Tahoma"/>
            <family val="2"/>
            <charset val="186"/>
          </rPr>
          <t xml:space="preserve">
SFMIS 2018-07-03 (2018 m. III ketv.)</t>
        </r>
      </text>
    </comment>
    <comment ref="T82" authorId="0" shapeId="0" xr:uid="{00000000-0006-0000-0500-00001A000000}">
      <text>
        <r>
          <rPr>
            <b/>
            <sz val="9"/>
            <color indexed="81"/>
            <rFont val="Tahoma"/>
            <family val="2"/>
            <charset val="186"/>
          </rPr>
          <t>Ingrida Švabauskienė:</t>
        </r>
        <r>
          <rPr>
            <sz val="9"/>
            <color indexed="81"/>
            <rFont val="Tahoma"/>
            <family val="2"/>
            <charset val="186"/>
          </rPr>
          <t xml:space="preserve">
SFMIS 2018-06-29 (2018 m. II ketv.)</t>
        </r>
      </text>
    </comment>
    <comment ref="T83" authorId="0" shapeId="0" xr:uid="{00000000-0006-0000-0500-00001B000000}">
      <text>
        <r>
          <rPr>
            <b/>
            <sz val="9"/>
            <color indexed="81"/>
            <rFont val="Tahoma"/>
            <family val="2"/>
            <charset val="186"/>
          </rPr>
          <t>Ingrida Švabauskienė:</t>
        </r>
        <r>
          <rPr>
            <sz val="9"/>
            <color indexed="81"/>
            <rFont val="Tahoma"/>
            <family val="2"/>
            <charset val="186"/>
          </rPr>
          <t xml:space="preserve">
SFMIS 2018-06-28 (2018 m. II ketv.)</t>
        </r>
      </text>
    </comment>
    <comment ref="T84" authorId="0" shapeId="0" xr:uid="{00000000-0006-0000-0500-00001C000000}">
      <text>
        <r>
          <rPr>
            <b/>
            <sz val="9"/>
            <color indexed="81"/>
            <rFont val="Tahoma"/>
            <family val="2"/>
            <charset val="186"/>
          </rPr>
          <t>Ingrida Švabauskienė:</t>
        </r>
        <r>
          <rPr>
            <sz val="9"/>
            <color indexed="81"/>
            <rFont val="Tahoma"/>
            <family val="2"/>
            <charset val="186"/>
          </rPr>
          <t xml:space="preserve">
SFMIS 2018-06-28 (2018 m. II ketv.)</t>
        </r>
      </text>
    </comment>
    <comment ref="U96" authorId="0" shapeId="0" xr:uid="{00000000-0006-0000-0500-00001D000000}">
      <text>
        <r>
          <rPr>
            <b/>
            <sz val="9"/>
            <color indexed="81"/>
            <rFont val="Tahoma"/>
            <family val="2"/>
            <charset val="186"/>
          </rPr>
          <t>Ingrida Švabauskienė:</t>
        </r>
        <r>
          <rPr>
            <sz val="9"/>
            <color indexed="81"/>
            <rFont val="Tahoma"/>
            <family val="2"/>
            <charset val="186"/>
          </rPr>
          <t xml:space="preserve">
SFMIS 2019-01-08 (2019 m. I ketv.)</t>
        </r>
      </text>
    </comment>
    <comment ref="U99" authorId="0" shapeId="0" xr:uid="{00000000-0006-0000-0500-00001E000000}">
      <text>
        <r>
          <rPr>
            <b/>
            <sz val="9"/>
            <color indexed="81"/>
            <rFont val="Tahoma"/>
            <family val="2"/>
            <charset val="186"/>
          </rPr>
          <t>Ingrida Švabauskienė:</t>
        </r>
        <r>
          <rPr>
            <sz val="9"/>
            <color indexed="81"/>
            <rFont val="Tahoma"/>
            <family val="2"/>
            <charset val="186"/>
          </rPr>
          <t xml:space="preserve">
SFMIS 2018-10-15 (2018 m. II ketv.)</t>
        </r>
      </text>
    </comment>
    <comment ref="T112" authorId="0" shapeId="0" xr:uid="{00000000-0006-0000-0500-00001F000000}">
      <text>
        <r>
          <rPr>
            <b/>
            <sz val="9"/>
            <color indexed="81"/>
            <rFont val="Tahoma"/>
            <family val="2"/>
            <charset val="186"/>
          </rPr>
          <t>Ingrida Švabauskienė:</t>
        </r>
        <r>
          <rPr>
            <sz val="9"/>
            <color indexed="81"/>
            <rFont val="Tahoma"/>
            <family val="2"/>
            <charset val="186"/>
          </rPr>
          <t xml:space="preserve">
SFMIS 2016-12-14</t>
        </r>
      </text>
    </comment>
    <comment ref="U121" authorId="0" shapeId="0" xr:uid="{00000000-0006-0000-0500-000020000000}">
      <text>
        <r>
          <rPr>
            <b/>
            <sz val="9"/>
            <color indexed="81"/>
            <rFont val="Tahoma"/>
            <family val="2"/>
            <charset val="186"/>
          </rPr>
          <t>Ingrida Švabauskienė:</t>
        </r>
        <r>
          <rPr>
            <sz val="9"/>
            <color indexed="81"/>
            <rFont val="Tahoma"/>
            <family val="2"/>
            <charset val="186"/>
          </rPr>
          <t xml:space="preserve">
Dar kol kas nesudaryta sutartis</t>
        </r>
      </text>
    </comment>
    <comment ref="U122" authorId="0" shapeId="0" xr:uid="{00000000-0006-0000-0500-000021000000}">
      <text>
        <r>
          <rPr>
            <b/>
            <sz val="9"/>
            <color indexed="81"/>
            <rFont val="Tahoma"/>
            <family val="2"/>
            <charset val="186"/>
          </rPr>
          <t>Ingrida Švabauskienė:</t>
        </r>
        <r>
          <rPr>
            <sz val="9"/>
            <color indexed="81"/>
            <rFont val="Tahoma"/>
            <family val="2"/>
            <charset val="186"/>
          </rPr>
          <t xml:space="preserve">
Dar kol kas nesudaryta sutartis</t>
        </r>
      </text>
    </comment>
    <comment ref="T123" authorId="0" shapeId="0" xr:uid="{00000000-0006-0000-0500-000022000000}">
      <text>
        <r>
          <rPr>
            <b/>
            <sz val="9"/>
            <color indexed="81"/>
            <rFont val="Tahoma"/>
            <family val="2"/>
            <charset val="186"/>
          </rPr>
          <t>Ingrida Švabauskienė:</t>
        </r>
        <r>
          <rPr>
            <sz val="9"/>
            <color indexed="81"/>
            <rFont val="Tahoma"/>
            <family val="2"/>
            <charset val="186"/>
          </rPr>
          <t xml:space="preserve">
SFMIS 2019-05-20 ( 2019 m. II ketv.)</t>
        </r>
      </text>
    </comment>
    <comment ref="U123" authorId="0" shapeId="0" xr:uid="{00000000-0006-0000-0500-000023000000}">
      <text>
        <r>
          <rPr>
            <b/>
            <sz val="9"/>
            <color indexed="81"/>
            <rFont val="Tahoma"/>
            <family val="2"/>
            <charset val="186"/>
          </rPr>
          <t>Ingrida Švabauskienė:</t>
        </r>
        <r>
          <rPr>
            <sz val="9"/>
            <color indexed="81"/>
            <rFont val="Tahoma"/>
            <family val="2"/>
            <charset val="186"/>
          </rPr>
          <t xml:space="preserve">
Dar kol kas nesudaryta sutartis</t>
        </r>
      </text>
    </comment>
    <comment ref="U130" authorId="0" shapeId="0" xr:uid="{00000000-0006-0000-0500-000024000000}">
      <text>
        <r>
          <rPr>
            <b/>
            <sz val="9"/>
            <color indexed="81"/>
            <rFont val="Tahoma"/>
            <family val="2"/>
            <charset val="186"/>
          </rPr>
          <t>Ingrida Švabauskienė:</t>
        </r>
        <r>
          <rPr>
            <sz val="9"/>
            <color indexed="81"/>
            <rFont val="Tahoma"/>
            <family val="2"/>
            <charset val="186"/>
          </rPr>
          <t xml:space="preserve">
SFMIS 2019-02-18 (2019 m. I ketv.)</t>
        </r>
      </text>
    </comment>
    <comment ref="U138" authorId="0" shapeId="0" xr:uid="{00000000-0006-0000-0500-000025000000}">
      <text>
        <r>
          <rPr>
            <b/>
            <sz val="9"/>
            <color indexed="81"/>
            <rFont val="Tahoma"/>
            <family val="2"/>
            <charset val="186"/>
          </rPr>
          <t>Ingrida Švabauskienė:</t>
        </r>
        <r>
          <rPr>
            <sz val="9"/>
            <color indexed="81"/>
            <rFont val="Tahoma"/>
            <family val="2"/>
            <charset val="186"/>
          </rPr>
          <t xml:space="preserve">
SFMIS 2018-11-29 (2018 m. IV ketv.)</t>
        </r>
      </text>
    </comment>
    <comment ref="D140" authorId="0" shapeId="0" xr:uid="{00000000-0006-0000-0500-000026000000}">
      <text>
        <r>
          <rPr>
            <b/>
            <sz val="9"/>
            <color indexed="81"/>
            <rFont val="Tahoma"/>
            <family val="2"/>
            <charset val="186"/>
          </rPr>
          <t>Ingrida Švabauskienė:</t>
        </r>
        <r>
          <rPr>
            <sz val="9"/>
            <color indexed="81"/>
            <rFont val="Tahoma"/>
            <family val="2"/>
            <charset val="186"/>
          </rPr>
          <t xml:space="preserve">
Sutartyje kitoks pavadinimas. ,,Kompleksinis Kalvarijos miesto centrinės dalies sutvarkymas". PP tiks pat pavadinimas kaip MRPP</t>
        </r>
      </text>
    </comment>
    <comment ref="U152" authorId="0" shapeId="0" xr:uid="{00000000-0006-0000-0500-000027000000}">
      <text>
        <r>
          <rPr>
            <b/>
            <sz val="9"/>
            <color indexed="81"/>
            <rFont val="Tahoma"/>
            <family val="2"/>
            <charset val="186"/>
          </rPr>
          <t>Ingrida Švabauskienė:</t>
        </r>
        <r>
          <rPr>
            <sz val="9"/>
            <color indexed="81"/>
            <rFont val="Tahoma"/>
            <family val="2"/>
            <charset val="186"/>
          </rPr>
          <t xml:space="preserve">
SFMIS 2019-01-31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Ingrida Švabauskienė</author>
  </authors>
  <commentList>
    <comment ref="D33" authorId="0" shapeId="0" xr:uid="{00000000-0006-0000-0600-000001000000}">
      <text>
        <r>
          <rPr>
            <b/>
            <sz val="9"/>
            <color indexed="81"/>
            <rFont val="Tahoma"/>
            <family val="2"/>
            <charset val="186"/>
          </rPr>
          <t>Ingrida Švabauskienė:</t>
        </r>
        <r>
          <rPr>
            <sz val="9"/>
            <color indexed="81"/>
            <rFont val="Tahoma"/>
            <family val="2"/>
            <charset val="186"/>
          </rPr>
          <t xml:space="preserve">
Sutartyje ir sąraše toks pavadinimas: ,,Marijampolės Petro Kriaučiūno viešosios bibliotekos modernizavimas ir paslaugų plėtra".</t>
        </r>
      </text>
    </comment>
    <comment ref="D140" authorId="0" shapeId="0" xr:uid="{00000000-0006-0000-0600-000002000000}">
      <text>
        <r>
          <rPr>
            <b/>
            <sz val="9"/>
            <color indexed="81"/>
            <rFont val="Tahoma"/>
            <family val="2"/>
            <charset val="186"/>
          </rPr>
          <t>Ingrida Švabauskienė:</t>
        </r>
        <r>
          <rPr>
            <sz val="9"/>
            <color indexed="81"/>
            <rFont val="Tahoma"/>
            <family val="2"/>
            <charset val="186"/>
          </rPr>
          <t xml:space="preserve">
Sutartyje kitoks pavadinimas. ,,Kompleksinis Kalvarijos miesto centrinės dalies sutvarkymas". PP tiks pat pavadinimas kaip MRPP</t>
        </r>
      </text>
    </comment>
  </commentList>
</comments>
</file>

<file path=xl/sharedStrings.xml><?xml version="1.0" encoding="utf-8"?>
<sst xmlns="http://schemas.openxmlformats.org/spreadsheetml/2006/main" count="8997" uniqueCount="1017">
  <si>
    <t>1 lentelė. Priemonės, joms įgyvendinti reikalingų lėšų poreikis ir finansavimo šaltiniai (paskirstyta pagal planuojamą sutarčių sudarymą).</t>
  </si>
  <si>
    <t>PRIEMONIŲ PLANAS</t>
  </si>
  <si>
    <t>2014 m.</t>
  </si>
  <si>
    <t>2015 m.</t>
  </si>
  <si>
    <t>2016 m.</t>
  </si>
  <si>
    <t>2017 m.</t>
  </si>
  <si>
    <t>2018 m.</t>
  </si>
  <si>
    <t>2019 m.</t>
  </si>
  <si>
    <t>2020 m.</t>
  </si>
  <si>
    <t>Iš viso 2014-2020 m. (be rezervinių projektų)</t>
  </si>
  <si>
    <t>Nr.</t>
  </si>
  <si>
    <t>Lėšų poreikis:</t>
  </si>
  <si>
    <t>Iš viso</t>
  </si>
  <si>
    <t>ES lėšos</t>
  </si>
  <si>
    <t xml:space="preserve">1. </t>
  </si>
  <si>
    <t>Iš viso planui įgyvendinti:</t>
  </si>
  <si>
    <t>metodikos</t>
  </si>
  <si>
    <t>3 priedas</t>
  </si>
  <si>
    <t>2 lentelė. Projektams įgyvendinti reikalingų lėšų poreikis, finansavimo šaltiniai ir pagrindinių projektų įgyvendinimo etapų terminai.</t>
  </si>
  <si>
    <t>Požymiai</t>
  </si>
  <si>
    <t>Lėšų poreikis ir finansavimo šaltiniai (Eur)</t>
  </si>
  <si>
    <t>Projekto etapai</t>
  </si>
  <si>
    <t>Projektas</t>
  </si>
  <si>
    <t>Ministerija</t>
  </si>
  <si>
    <t>Įgyvendinimo teritorija</t>
  </si>
  <si>
    <t>Veiksmų programos įgyvendinimo plano priemonė arba  Kaimo plėtros programos priemonė (Nr.)</t>
  </si>
  <si>
    <t>R/V/KT *</t>
  </si>
  <si>
    <t>ITI, RSP **</t>
  </si>
  <si>
    <t>rez.***</t>
  </si>
  <si>
    <t>Iš viso:</t>
  </si>
  <si>
    <t>Savivaldybės biudžetas</t>
  </si>
  <si>
    <t>Valstybės biudžetas</t>
  </si>
  <si>
    <t>Privačios lėšos</t>
  </si>
  <si>
    <t>Kitos viešosios lėšos</t>
  </si>
  <si>
    <t>Įtraukimas į sąrašą (metai/mėnuo)</t>
  </si>
  <si>
    <t>Paraiškos pateikimas įgyvendinančiajai institucijai (metai/mėnuo)</t>
  </si>
  <si>
    <t>Finansavimo sutarties sudarymas (metai/mėnuo)</t>
  </si>
  <si>
    <t>Projekto užbaigimas (metai)</t>
  </si>
  <si>
    <t>1.1</t>
  </si>
  <si>
    <t>-</t>
  </si>
  <si>
    <t>1.1.1</t>
  </si>
  <si>
    <t>1.1.1.1</t>
  </si>
  <si>
    <t>1.1.1.1.1</t>
  </si>
  <si>
    <t>1.1.1.1.2</t>
  </si>
  <si>
    <t>1.1.1.2</t>
  </si>
  <si>
    <t>1.1.1.2.1</t>
  </si>
  <si>
    <t>1.1.1.2.2</t>
  </si>
  <si>
    <t>Projektams priskirti vertinimo kriterijai</t>
  </si>
  <si>
    <t>Produkto ir rezulato vertinimo kriterijus (I) (pavadinimas)</t>
  </si>
  <si>
    <t>Siekiama reikšmė (I)</t>
  </si>
  <si>
    <t>Kodas (II)</t>
  </si>
  <si>
    <t>Siekiama reikšmė (II)</t>
  </si>
  <si>
    <t>Kodas (III)</t>
  </si>
  <si>
    <t>Siekiama reikšmė (III)</t>
  </si>
  <si>
    <t>Kodas (IV)</t>
  </si>
  <si>
    <t>Siekiama reikšmė (IV)</t>
  </si>
  <si>
    <t>Produkto ir rezulato vertinimo kriterijus (II) (pavadinimas)</t>
  </si>
  <si>
    <t xml:space="preserve">* ES finansinės paramos lėšomis finansuojamiems projektams sudaromas pagal Veiksmų programos arba Kaimo plėtros programos kodavimo taisykles. </t>
  </si>
  <si>
    <t>Kodas</t>
  </si>
  <si>
    <t xml:space="preserve"> (numatomos sudaryti projektų finansavimo sutartys, pamečiui).</t>
  </si>
  <si>
    <t>Metai:</t>
  </si>
  <si>
    <t>Veiksmų programos įgyvendinimo plano priemonė ir Kaimo plėtros programos priemonė (Nr.)</t>
  </si>
  <si>
    <t>Veiksmų programos įgyvendinimo plano priemonės pavadinimas</t>
  </si>
  <si>
    <t>5 lentelė. Lėšų paskirstymas pagal Veiksmų programos įgyvendinimo plano priemones ir Kaimo plėtros programos priemones (tūkst. Eur)</t>
  </si>
  <si>
    <t>(numatomos sudaryti projektų finansavimo sutartys, kaupiamuoju būdu).</t>
  </si>
  <si>
    <t>Veiksmų programos įgyvendinimo plano ir Kaimo plėtros programos priemonė (Nr.)</t>
  </si>
  <si>
    <t>Veiksmų programos ir Kaimo plėtros programos priemonės pavadinimas</t>
  </si>
  <si>
    <t xml:space="preserve">6 lentelė. Lėšų paskirstymas pagal Veiksmų programos įgyvendinimo plano priemones ir Kaimo plėtros programos priemones (tūkst. Eur) </t>
  </si>
  <si>
    <t>Pavadinimas</t>
  </si>
  <si>
    <t>Projektų, kuriems veiklų grupė priskirta kaip pagrindinė, skaičius</t>
  </si>
  <si>
    <t>Projektų, kuriems veiklų grupė priskirta kaip pagrindinė, lėšų poreikis (iš viso)</t>
  </si>
  <si>
    <t>Viešųjų pastatų energinio efektyvumo didinimas</t>
  </si>
  <si>
    <t>Atliekų tvarkymas (mažinimo, rūšiavimo ir perdirbimo skatinimo priemonės)</t>
  </si>
  <si>
    <t>Vandentvarka (esamų geriamo vandens ir nuotekų tinklų modernizavimas)</t>
  </si>
  <si>
    <t>Vandentvarka (naujų tinklų įrengimas)</t>
  </si>
  <si>
    <t>Lietaus nuotekų sistemų modernizavimas ir plėtra</t>
  </si>
  <si>
    <t>Viešojo transporto priemonių įsigijimas</t>
  </si>
  <si>
    <t>Vietinės reikšmės keliai ir gatvės (rekonstrukcija)</t>
  </si>
  <si>
    <t>Daugiarūšio transporto plėtra</t>
  </si>
  <si>
    <t>Bendrojo lavinimo mokyklų modernizavimas</t>
  </si>
  <si>
    <t>Ikimokyklinio ar priešmokyklinio ugdymo įstaigų modernizavimas</t>
  </si>
  <si>
    <t>Neformaliojo švietimo įstaigų modernizavimas</t>
  </si>
  <si>
    <t>Socialinio būsto infrastruktūra (nauja statyba arba pritaikymas)</t>
  </si>
  <si>
    <t>Socialinio būsto įsigijimas</t>
  </si>
  <si>
    <t>Socialinių paslaugų infrastruktūra</t>
  </si>
  <si>
    <t>Kitos viešosios infrastruktūros modernizavimas (viešosios erdvės): rekreacinės teritorijos ir gamtinis karkasas</t>
  </si>
  <si>
    <t>Kitos viešosios infrastruktūros modernizavimas (viešosios erdvės): visuomeninės, komercinės ir bendro naudojimo paskirties teritorijos</t>
  </si>
  <si>
    <t>Kitos viešosios infrastruktūros modernizavimas (pastatai ir statiniai): bendruomenės, nevyriausybinių organizacijų veiklai pritaikomi pastatai</t>
  </si>
  <si>
    <t>Viešoji verslui skirta infrastruktūra (pramoniniai parkai, pramonės zonos ir pan.)</t>
  </si>
  <si>
    <t>Kraštovaizdžio tvarkymas (kraštovaizdžio etalonai, pažeistos teritorijos ir pan.)</t>
  </si>
  <si>
    <t>Pėsčiųjų ir dviračių takai (ne miesto vietovėse)</t>
  </si>
  <si>
    <t>Viešoji turizmo infrastruktūra</t>
  </si>
  <si>
    <t>Kultūros paveldo objektų sutvarkymas ir pritaikymas</t>
  </si>
  <si>
    <t>Sveikatos paslaugų plėtra (ne infrastruktūra)</t>
  </si>
  <si>
    <t>Viešojo valdymo tobulinimas</t>
  </si>
  <si>
    <t>Kita (nepriskirta kitoms grupėms) viešoji infrastruktūra ir paslaugos</t>
  </si>
  <si>
    <t>Privačių juridinių asmenų ir juridinio asmens statuso neturinčių organizacijų paslaugų srities projektai</t>
  </si>
  <si>
    <t>7 lentelė. Veiklų grupių suvestinė.</t>
  </si>
  <si>
    <t xml:space="preserve">Unikalus numeris**** </t>
  </si>
  <si>
    <t>Unikalus numeris</t>
  </si>
  <si>
    <t>Projektų, kuriems priskirta veiklų grupė, skaičius</t>
  </si>
  <si>
    <t>Regionų plėtros planų rengimo</t>
  </si>
  <si>
    <t xml:space="preserve">ITI,   RSP </t>
  </si>
  <si>
    <t>Kita tarptautinė finansinė parama</t>
  </si>
  <si>
    <t>Pareiškėjas / projekto vykdytojas</t>
  </si>
  <si>
    <t>Prioritetas: Žmogus ir visuomenė</t>
  </si>
  <si>
    <t>Tikslas: Skatinti mokytis visą gyvenimą</t>
  </si>
  <si>
    <t>Uždavinys: Gerinti švietimo kokybę, prieinamumą ir didinti paslaugų įvairovę</t>
  </si>
  <si>
    <t>Priemonė: Ikimokyklinio ir priešmokyklinio ugdymo prieinamumo didinimas</t>
  </si>
  <si>
    <t>R04-7705-230000-7051</t>
  </si>
  <si>
    <t>Ikimokyklinio ugdymo paslaugų plėtra Kazlų Rūdoje</t>
  </si>
  <si>
    <t>Kazlų Rūdos savivaldybės administracija</t>
  </si>
  <si>
    <t>Švietimo ir mokslo ministerija</t>
  </si>
  <si>
    <t>Kazlų Rūdos savivaldybė</t>
  </si>
  <si>
    <t xml:space="preserve">09.1.3-CPVA-R-705 </t>
  </si>
  <si>
    <t>R</t>
  </si>
  <si>
    <t>pagr.</t>
  </si>
  <si>
    <t>R04-7705-230000-7052</t>
  </si>
  <si>
    <t>Pilviškių „Santakos“ gimnazijos ikimokyklinio ugdymo pastato  modernizavimas</t>
  </si>
  <si>
    <t>Vilkaviškio rajono savivaldybės administracija</t>
  </si>
  <si>
    <t>Vilkaviškio rajono savivaldybė</t>
  </si>
  <si>
    <t>R04-7705-230000-7053</t>
  </si>
  <si>
    <t>Marijampolės vaikų lopšelio-darželio „Rasa“ modernizavimas</t>
  </si>
  <si>
    <t>Marijampolės savivaldybės administracija</t>
  </si>
  <si>
    <t>Marijampolės savivaldybė</t>
  </si>
  <si>
    <t>Priemonė: Mokyklų tinklo efektyvumo didinimas</t>
  </si>
  <si>
    <t>R04-7724-220000-7241</t>
  </si>
  <si>
    <t>Ugdymo kokybės gerinimas Kalvarijos gimnazijoje</t>
  </si>
  <si>
    <t>Kalvarijos savivaldybės administracija</t>
  </si>
  <si>
    <t>Kalvarijos
savivaldybė</t>
  </si>
  <si>
    <t>09.1.3-CPVA-R-724</t>
  </si>
  <si>
    <t>R04-7724-220000-7242</t>
  </si>
  <si>
    <t>Ugdymo veiklos kokybės gerinimas Plutiškių gimnazijoje</t>
  </si>
  <si>
    <t>R04-7724-220000-7243</t>
  </si>
  <si>
    <t>Mokyklų tinklo efektyvumo didinimas Vilkaviškio rajone</t>
  </si>
  <si>
    <t>R04-7724-220000-7244</t>
  </si>
  <si>
    <t>Ugdymo kokybės gerinimas Marijampolės Rygiškių Jono gimnazijoje</t>
  </si>
  <si>
    <t>R04-7724-220000-7245</t>
  </si>
  <si>
    <t>Šakių rajono savivaldybės mokyklų tinklo efektyvumo didinimas</t>
  </si>
  <si>
    <t>Šakių rajono savivaldybės administracija</t>
  </si>
  <si>
    <t>Šakių  rajono savivaldybė</t>
  </si>
  <si>
    <t xml:space="preserve">09.1.3-CPVA-R-724 </t>
  </si>
  <si>
    <t>Priemonė: Neformalaus švietimo infrastruktūros tobulinimas</t>
  </si>
  <si>
    <t>R04-7725-240200-7251</t>
  </si>
  <si>
    <t>Neformaliojo švietimo infrastruktūros tobulinimas Marijampolėje</t>
  </si>
  <si>
    <t>Marijampolės
savivaldybė</t>
  </si>
  <si>
    <t xml:space="preserve">09.1.3-CPVA-R-725 </t>
  </si>
  <si>
    <t>R04-7725-240000-7252</t>
  </si>
  <si>
    <t>Neformaliojo švietimo veiklų kokybės gerinimas Kalvarijos meno mokykloje</t>
  </si>
  <si>
    <t>Kalvarijos meno mokykla</t>
  </si>
  <si>
    <t>Kalvarijos savivaldybė</t>
  </si>
  <si>
    <t>R04-7725-240000-7253</t>
  </si>
  <si>
    <t>Neformaliojo švietimo infrastruktūros tobulinimas Kazlų Rūdoje</t>
  </si>
  <si>
    <t>R04-7725-240000-7254</t>
  </si>
  <si>
    <t>Neformaliojo švietimo infrastruktūros tobulinimas Vilkaviškio rajono savivaldybėje</t>
  </si>
  <si>
    <t>R04-7725-240000-7255</t>
  </si>
  <si>
    <t>Neformaliojo švietimo infrastruktūros tobulinimas Šakių mieste</t>
  </si>
  <si>
    <t>Šakių rajono savivaldybė</t>
  </si>
  <si>
    <t>Tikslas: Stiprinti tapatybę, pilietiškumą, atsakomybę ir bendradarbiavimą</t>
  </si>
  <si>
    <t>Uždavinys: Išsaugoti kultūros paveldą ir skatinti pilietiškumą</t>
  </si>
  <si>
    <t>Priemonė: Aktualizuoti savivaldybių kultūros paveldo objektus</t>
  </si>
  <si>
    <t>R04-3302-440000-3021</t>
  </si>
  <si>
    <t>Pastato, esančio Atgimimo g. 5, Kazlų Rūdoje, restauracija, pritaikant jį bendruomenės poreikiams</t>
  </si>
  <si>
    <t>Kultūros ministerija</t>
  </si>
  <si>
    <t>05.4.1-CPVA-R-302</t>
  </si>
  <si>
    <t>ITI</t>
  </si>
  <si>
    <t>Priemonė: Modernizuoti savivaldybių kultūros infrastruktūrą</t>
  </si>
  <si>
    <t>R04-3305-340000-3051</t>
  </si>
  <si>
    <t>Kalvarijos savivaldybės viešosios bibliotekos patalpų pritaikymas bendruomenės poreikiams</t>
  </si>
  <si>
    <t>07.1.1-CPVA-R-305</t>
  </si>
  <si>
    <t>R04-3305-340000-3052</t>
  </si>
  <si>
    <t>Viešosios Petro Kriaučiūno bibliotekos Vytauto g. 22 paslaugų plėtra</t>
  </si>
  <si>
    <t>Tikslas: Didinti gyventojų gerovę ir socialinę aprėptį bei ugdyti sveiką gyvenseną</t>
  </si>
  <si>
    <t>Uždavinys: Siekti vaiko ir šeimos gerovės</t>
  </si>
  <si>
    <t xml:space="preserve">Priemonė: Socialinių paslaugų infrastruktūros plėtra </t>
  </si>
  <si>
    <t>R04-4407-275000-4071</t>
  </si>
  <si>
    <t>Socialinių paslaugų infrastruktūros plėtra Kazlų Rūdoje</t>
  </si>
  <si>
    <t>VšĮ Kazlų Rūdos socialinės paramo centras</t>
  </si>
  <si>
    <t>Socialinės apsaugos ir darbo ministerija</t>
  </si>
  <si>
    <t>08.1.1-CPVA-R-407</t>
  </si>
  <si>
    <t>R04-4407-270200-4072</t>
  </si>
  <si>
    <t>Socialinių paslaugų infrastruktūros plėtra Marijampolės savivaldybėje</t>
  </si>
  <si>
    <t>R04-4407-270000-4073</t>
  </si>
  <si>
    <t>Socialinių paslaugų infrastruktūros plėtra Šakių rajone</t>
  </si>
  <si>
    <t>VšĮ Kudirkos Naumiesčio parapijos socialinės pagalbos centras</t>
  </si>
  <si>
    <t>R04-4407-270000-4074</t>
  </si>
  <si>
    <t>Socialinių paslaugų infrastruktūros plėtra Vilkaviškio rajono savivaldybėje</t>
  </si>
  <si>
    <t>Gudkaimio kaimo bendruomenė</t>
  </si>
  <si>
    <t>Uždavinys: Didinti viešųjų paslaugų prieinamumą, ugdyti sveikos gyvensenos savimonę</t>
  </si>
  <si>
    <t xml:space="preserve">Priemonė: Socialinio būsto fondo plėtra </t>
  </si>
  <si>
    <t>R04-4408-260000-4081</t>
  </si>
  <si>
    <t>Šakių rajono savivaldybės socialinio būsto fondo plėtra</t>
  </si>
  <si>
    <t>08.1.1-CPVA-R-408</t>
  </si>
  <si>
    <t>R04-4408-252600-4082</t>
  </si>
  <si>
    <t xml:space="preserve">Socialinio būsto fondo plėtra Marijampolės savivaldybėje </t>
  </si>
  <si>
    <t>R04-4408-260000-4083</t>
  </si>
  <si>
    <t>Socialinio būsto fondo plėtra Kalvarijos savivaldybėje</t>
  </si>
  <si>
    <t>R04-4408-262500-4084</t>
  </si>
  <si>
    <t>Socialinio būsto fondo plėtra Kazlų Rūdos savivaldybėje</t>
  </si>
  <si>
    <t>R04-4408-250000-4085</t>
  </si>
  <si>
    <t>Vilkaviškio rajono savivaldybės socialinio būsto fondo plėtra</t>
  </si>
  <si>
    <t>Priemonė: Pirminės asmens sveikatos priežiūros veiklos efektyvumo didinimas</t>
  </si>
  <si>
    <t>R04-6609-274700-0901</t>
  </si>
  <si>
    <t>Pirminės asmens sveikatos priežiūros veiklos efektyvumo didinimas Kalvarijos savivaldybėje</t>
  </si>
  <si>
    <t>VšĮ Kalvarijos pirminės sveikatos priežiūros centras</t>
  </si>
  <si>
    <t>Sveikatos apsaugos ministerija</t>
  </si>
  <si>
    <t>08.1.3-CPVA-R-609</t>
  </si>
  <si>
    <t>R04-6609-275200-0902</t>
  </si>
  <si>
    <t>Pirminės asmens sveikatos priežiūros veiklos efektyvumo didinimas Kazlų Rūdos savivaldybėje</t>
  </si>
  <si>
    <t>R04-6609-504700-0903</t>
  </si>
  <si>
    <t>UAB Aglisa vaikų ir vyresnio amžiaus ligų profilaktikos, prevencijos ir ankstyvos diagnostikos gerinimas</t>
  </si>
  <si>
    <t>UAB Aglisa</t>
  </si>
  <si>
    <t>R04-6609-504700-0904</t>
  </si>
  <si>
    <t xml:space="preserve">Rimanto Bernoto pirminės sveikatos priežiūros centro veiklos efektyvumo ir paslaugų prieinamumo  gerinimas </t>
  </si>
  <si>
    <t>Rimanto Bernoto pirminės sveikatos priežiūros centras</t>
  </si>
  <si>
    <t>R04-6609-504700-0905</t>
  </si>
  <si>
    <t>Lino Bieliausko šeimos klinikos veiklos efektyvumo didinimas</t>
  </si>
  <si>
    <t>Lino Bieliausko šeimos klinika</t>
  </si>
  <si>
    <t>R04-6609-504700-0906</t>
  </si>
  <si>
    <t>R. Gabrilavičienės bendrosios praktikos gyd. kabineto teikiamų sveikatos priežiūros paslaugų kokybės ir prieinamumo gerinimas Šunskų seniūnijoje</t>
  </si>
  <si>
    <t>Reginos Gabrilavičienės bendrosios praktikos gydytojo kabinetas</t>
  </si>
  <si>
    <t>R04-6609-504700-0907</t>
  </si>
  <si>
    <t>Onos Gurevičienės šeimos klinikos veiklos efektyvumo didinimas</t>
  </si>
  <si>
    <t>Onos Gurevičienės šeimos klinka</t>
  </si>
  <si>
    <t>R04-6609-504700-0908</t>
  </si>
  <si>
    <t>Sveikatos priežiūros kokybės ir prieinamumo gerinimas tikslinėms gyventojų grupėms UAB Gutavita</t>
  </si>
  <si>
    <t>UAB Gutavita</t>
  </si>
  <si>
    <t>R04-6609-275000-0909</t>
  </si>
  <si>
    <t>UAB InMedica klinikos Marijampolėje veiklos efektyvumo didinimas</t>
  </si>
  <si>
    <t>UAB InMedica</t>
  </si>
  <si>
    <t>R04-6609-504700-0910</t>
  </si>
  <si>
    <t>UAB „Jogimeda“ teikiamų sveikatos priežiūros paslaugų kokybės ir prieinamumo Marijampolės savivaldybėje pagerinimas</t>
  </si>
  <si>
    <t>UAB Jogimeda</t>
  </si>
  <si>
    <t>R04-6609-504700-0911</t>
  </si>
  <si>
    <t>UAB Gydytojų Keršanskų klinika teikiamų paslaugų kokybės ir prieinamumo gerinimas</t>
  </si>
  <si>
    <t>UAB Gydytojų Keršanskų klinika</t>
  </si>
  <si>
    <t>R04-6609-504700-0912</t>
  </si>
  <si>
    <t>UAB  Liudvinavo ambulatorijos veiklos efektyvumo didinimas</t>
  </si>
  <si>
    <t>UAB Liudvinavo ambulatorija</t>
  </si>
  <si>
    <t>R04-6609-504700-0913</t>
  </si>
  <si>
    <t>UAB „MediCA klinika“ teikiamų pirminės asmens sveikatos priežiūros paslaugų efektyvumo didinimas Marijampolės savivaldybėje</t>
  </si>
  <si>
    <t>UAB MediCA klinika</t>
  </si>
  <si>
    <t>R04-6609-504700-0914</t>
  </si>
  <si>
    <t>Marijampolės pirminės sveikatos priežiūros centro paslaugų kokybės gerinimas ir veiklos efektyvumo didinimas</t>
  </si>
  <si>
    <t>VšĮ Marijampolės pirminės sveikatos priežiūros centras</t>
  </si>
  <si>
    <t>R04-6609-504700-0915</t>
  </si>
  <si>
    <t>UAB Sasnavos ambulatorija veikos efektyvumo didinimas</t>
  </si>
  <si>
    <t xml:space="preserve">UAB Sasnavos ambulatorija </t>
  </si>
  <si>
    <t>R04-6609-504700-0916</t>
  </si>
  <si>
    <t>UAB Skraistelė teikiamų paslaugų kokybės gerinimas</t>
  </si>
  <si>
    <t>UAB Skraistelė</t>
  </si>
  <si>
    <t>R04-6609-504700-0917</t>
  </si>
  <si>
    <t>Danguolės Skurkienės bendrosios medicinos klinikos veiklos efektyvumo didinimas</t>
  </si>
  <si>
    <t>Danguolės Skurkienės bendrosios medicinos klinika</t>
  </si>
  <si>
    <t>R04-6609-504700-0918</t>
  </si>
  <si>
    <t>Pirminių asmens sveikatos priežiūros paslaugų gerinimas vyresniems gyventojams, užtikrinant sveiką senėjimą, Marijampolės savivaldybėje</t>
  </si>
  <si>
    <t>Algimanto Žvirblio pirminės sveikatos priežiūros centras</t>
  </si>
  <si>
    <t>R04-6609-275200-0919</t>
  </si>
  <si>
    <t>Pirminės asmens sveikatos priežiūros veiklos efektyvumo didinimas UAB Dalios Zaleskienės ambulatorijoje</t>
  </si>
  <si>
    <t>UAB Dalios Zaleskienės ambulatorija</t>
  </si>
  <si>
    <t>R04-6609-275000-0920</t>
  </si>
  <si>
    <t>Šakių rajono  pirminės asmens  sveikatos priežiūros  veiklos efektyvumo didinimas</t>
  </si>
  <si>
    <t>R04-6609-275200-0921</t>
  </si>
  <si>
    <t>Pirminės asmens sveikatos priežiūros veiklos efektyvumo didinimas UAB Šakių psichikos sveikatos centre</t>
  </si>
  <si>
    <t>UAB Šakių psichikos sveikatos centras</t>
  </si>
  <si>
    <t>1.03.02.02.22</t>
  </si>
  <si>
    <t>R04-6609-275000-0922</t>
  </si>
  <si>
    <t>Viešosios įstaigos Kybartų pirminės sveikatos priežiūros centro paslaugų prieinamumo ir kokybės gerinimas</t>
  </si>
  <si>
    <t>VšĮ Kybartų pirminės sveikatos priežiūros centras</t>
  </si>
  <si>
    <t>R04-6609-275200-0923</t>
  </si>
  <si>
    <t>Pirminės asmens sveikatos priežiūros veiklos efektyvumo didinimas UAB Vilkaviškio šeimos klinika aptarnaujamoje teritorijoje</t>
  </si>
  <si>
    <t>UAB Vilkaviškio šeimos klinika</t>
  </si>
  <si>
    <t>R04-6609-275200-0924</t>
  </si>
  <si>
    <t>Paslaugų Vilkaviškio šeimos medicinos centro pacientams prieinamumo ir efektyvumo didinimas</t>
  </si>
  <si>
    <t>UAB Vilkaviškio šeimos medicinos centras</t>
  </si>
  <si>
    <t>R04-6609-275200-0925</t>
  </si>
  <si>
    <t>Efektyvumo didinimas, aptarnaujant kūdikius, pagyvenusius ir neįgalius pacientus</t>
  </si>
  <si>
    <t>VšĮ Šeimos sveikatos priežiūros centras</t>
  </si>
  <si>
    <t>R04-6609-275000-0926</t>
  </si>
  <si>
    <t>Vilkaviškio pirminės sveikatos priežiūros centro pirminės asmens sveikatos priežiūros veiklos efektyvumo didinima</t>
  </si>
  <si>
    <t>VšĮ Vilkaviškio pirminės sveikatos priežiūros centras</t>
  </si>
  <si>
    <t>R04-6609-275200-0927</t>
  </si>
  <si>
    <t>Žilvinos Urbonavičienės įmonės teikiamų medicininių paslaugų kokybės gerinimas</t>
  </si>
  <si>
    <t>Žilvinos Urbonavičienės įmonė</t>
  </si>
  <si>
    <t>Priemonė: Priemonių, gerinančių ambulatorinių sveikatos priežiūros paslaugų prieinamumą tuberkulioze sergantiems asmenims, įgyvendinimas</t>
  </si>
  <si>
    <t>R04-6615-470000-0001</t>
  </si>
  <si>
    <t>Tuberkulioze sergančių asmenų paslaugų prieinamumo gerinimas Kalvarijos savivaldybėje</t>
  </si>
  <si>
    <t>Kalvarijos pirminės sveikatos priežiūros centras</t>
  </si>
  <si>
    <t xml:space="preserve">08.4.2-ESFA-R-615 </t>
  </si>
  <si>
    <t>R04-6615-470000-0002</t>
  </si>
  <si>
    <t>Sveikatos priežiūros paslaugų prieinamumo gerinimas tuberkulioze sergantiems asmenims Kazlų Rūdos savivaldybėje</t>
  </si>
  <si>
    <t>VšĮ Kazlų Rūdos pirminės sveikatos priežiūros centras</t>
  </si>
  <si>
    <t>R04-6615-470000-0003</t>
  </si>
  <si>
    <t>Ambulatorinių sveikatos priežiūros paslaugų prieinamumo tuberkulioze sergantiems asmenims gerinimas</t>
  </si>
  <si>
    <t>R04-6615-470000-0004</t>
  </si>
  <si>
    <t>Priemonių, gerinančių ambulatorinių sveikatos priežiūros paslaugų prieinamumą tuberkulioze sergantiems pacientams įgyvendinimas Šakių rajone</t>
  </si>
  <si>
    <t>R04-6615-470000-0005</t>
  </si>
  <si>
    <t>Priemonių, gerinančių ambulatorinių sveikatos priežiūros paslaugų prieinamumą tuberkulioze sergantiems asmenims, įgyvendinimas Vilkaviškio rajone</t>
  </si>
  <si>
    <t>Viešoji įstaiga Vilkaviškio pirminės sveikatos priežiūros centras</t>
  </si>
  <si>
    <t xml:space="preserve">2. </t>
  </si>
  <si>
    <t>Prioritetas: Ekonomikos skatinimas</t>
  </si>
  <si>
    <t>Tikslas: Sukurti tvarią, tolygią ir efektyvią ekonominę infrastruktūrą</t>
  </si>
  <si>
    <t>Uždavinys: Plėtoti modernią transporto infrastruktūrą ir darnų judumą</t>
  </si>
  <si>
    <t>Priemonė: Darnaus judumo priemonių diegimas</t>
  </si>
  <si>
    <t>R04-5514-190000-5141</t>
  </si>
  <si>
    <t>Darnaus judumo priemonių diegimas Marijampolės mieste</t>
  </si>
  <si>
    <t>Marijampolės savivaldybės adminitracija</t>
  </si>
  <si>
    <t>Susisiekimo ministerija</t>
  </si>
  <si>
    <t xml:space="preserve">04.5.1-TID-R-514 </t>
  </si>
  <si>
    <t>Priemonė: Vietinio susisiekimo viešojo transporto priemonių parko atnaujinimas</t>
  </si>
  <si>
    <t>R04-5518-100000-5181</t>
  </si>
  <si>
    <t>Vietinio susisiekimo viešojo transporto priemonių parko atnaujinimas Marijampolės savivaldybėje</t>
  </si>
  <si>
    <t>Susisiekimo
ministerija</t>
  </si>
  <si>
    <t>04.5.1-TID-R-518</t>
  </si>
  <si>
    <t>Priemonė: Vietinių kelių vystymas</t>
  </si>
  <si>
    <t>R04-5511-120000-5111</t>
  </si>
  <si>
    <t>Vilkaviškio miesto Vilniaus gatvės dalies rekonstrukcija</t>
  </si>
  <si>
    <t>06.2.1-TID-R-511</t>
  </si>
  <si>
    <t>R04-5511-120000-5112</t>
  </si>
  <si>
    <t xml:space="preserve">Vilkaviškio miesto Janonio gatvės dalies rekonstrukcija </t>
  </si>
  <si>
    <t>R04-5511-120000-5113</t>
  </si>
  <si>
    <t>Vilkaviškio miesto
Kęstučio ir Maironio gatvių dalių rekonstrukcija</t>
  </si>
  <si>
    <t>R04-5511-120000-5114</t>
  </si>
  <si>
    <t>Kalvarijos miesto
Laisvės gatvės
rekonstrukcija</t>
  </si>
  <si>
    <t>R04-5511-120000-5115</t>
  </si>
  <si>
    <t>Kazlų Rūdos miesto Gedimino ir Kęstučio gatvių dalių infrastruktūros sutvarkymas</t>
  </si>
  <si>
    <t>R04-5511-120000-5116</t>
  </si>
  <si>
    <t>Šakių miesto susisiekimo infrastruktūros modernizavimas</t>
  </si>
  <si>
    <t>Šakių rajonos savivaldybė</t>
  </si>
  <si>
    <t>R04-5511-120000-5117</t>
  </si>
  <si>
    <t>Marijampolės savivaldybės Kauno gatvės dalies ir Kempingo gatvės rekonstrukcija</t>
  </si>
  <si>
    <t>Priemonė: Pėsčiųjų ir dviračių takų rekonstrukcija ir plėtra</t>
  </si>
  <si>
    <t>R04-5516-151900-5161</t>
  </si>
  <si>
    <t>Pėsčiųjų ir dviračių tako įrengimas Marijampolėje</t>
  </si>
  <si>
    <t>04.5.1-TID-R-516</t>
  </si>
  <si>
    <t>R04-5516-410000-5162</t>
  </si>
  <si>
    <t>Pėsčiųjų tako 
įrengimas  
teritorijoje tarp 
Radastų ir Lauko g. 
Vilkaviškio mieste</t>
  </si>
  <si>
    <t>R04-5516-410000-5163</t>
  </si>
  <si>
    <t>Dviračių takas Kazlų 
Rūda - naujosios 
miesto kapinės</t>
  </si>
  <si>
    <t>R04-5516-190000-5164</t>
  </si>
  <si>
    <t>Pėsčiųjų ir dviračių 
takų įrengimas 
teritorijoje tarp V. 
Kudirkos ir Kęstučio 
gatvių Šakiuose</t>
  </si>
  <si>
    <t>R04-5516-410000-5165</t>
  </si>
  <si>
    <t>Pėsčiųjų ir dviračių tako įrengimas Dariaus ir Girėno g., 
Kalvarijos mieste</t>
  </si>
  <si>
    <t xml:space="preserve">Uždavinys: Plėtoti turizmo infrastruktūrą, įskaitant kultūros ir gamtos paveldą </t>
  </si>
  <si>
    <t>Priemonė: Savivaldybes jungiančių turizmo trasų ir turizmo maršrutų informacinės infrastruktūros plėtra</t>
  </si>
  <si>
    <t>R04-8821-420000-8211</t>
  </si>
  <si>
    <t>Turizmo trasų ir maršrutų (Šešupės vandens trasos ir kt.) informacinės infrastruktūros plėtra</t>
  </si>
  <si>
    <t>Ūkio ministerija</t>
  </si>
  <si>
    <t>05.4.1-LVPA-R-821</t>
  </si>
  <si>
    <t>Uždavinys:  Skatinti darnų išteklių naudojimą</t>
  </si>
  <si>
    <t>Priemonė: Paviršinių nuotekų sistemų tvarkymas</t>
  </si>
  <si>
    <t>R04-0007-080000-0071</t>
  </si>
  <si>
    <t>Marijampolės miesto paviršinių nuotekų sistemų inventorizacija, rekonstrukcija ir plėtra</t>
  </si>
  <si>
    <t>UAB "Sūduvos vandenys"</t>
  </si>
  <si>
    <t>Aplinkos ministerija</t>
  </si>
  <si>
    <t>05.1.1-APVA-R-007</t>
  </si>
  <si>
    <t>Priemonė: Komunalinių atliekų rūšiuojamojo surinkimo infrastruktūros plėtra</t>
  </si>
  <si>
    <t>R04-0008-050000-0081</t>
  </si>
  <si>
    <t>Marijampolės regiono komunalinių atliekų tvarkymo infrastruktūros plėtra</t>
  </si>
  <si>
    <t>UAB "Marijampolės apskrities atliekų tvarkymo centras"</t>
  </si>
  <si>
    <t>Marijampolės apskritis</t>
  </si>
  <si>
    <t>05.2.1-APVA-R-008</t>
  </si>
  <si>
    <t>Priemonė: Geriamojo vandens tiekimo ir nuotekų tvarkymo sistemų renovavimas ir plėtra, įmonių valdymo tobulinimas</t>
  </si>
  <si>
    <t>R04-0014-070600-0141</t>
  </si>
  <si>
    <t>Vandens tiekimo ir nuotekų tinklų renovavimas ir plėtra Kazlų Rūdos savivaldybėje (Ąžuolų Būdoje, Antanave, Plutiškėse, Kazlų Rūdoje ir Bagotojoje)</t>
  </si>
  <si>
    <t>UAB „Kazlų Rūdos komunalininkas“</t>
  </si>
  <si>
    <t>05.3.2-APVA-R-014</t>
  </si>
  <si>
    <t>R04-0014-070600-0142</t>
  </si>
  <si>
    <t>Vandens tiekimo ir nuotekų tvarkymo sistemų renovavimas ir plėtra Šakių rajone</t>
  </si>
  <si>
    <t>UAB "Šakių vandenys"</t>
  </si>
  <si>
    <t>R04-0014-060700-0143</t>
  </si>
  <si>
    <t>Geriamojo vandens tiekimo ir nuotekų tvarkymo sistemų renovavimas ir plėtra Kalvarijos savivaldybėje</t>
  </si>
  <si>
    <t>UAB "Kalvarijos 
komunalininkas"</t>
  </si>
  <si>
    <t xml:space="preserve">Kalvarijos savivaldybė
</t>
  </si>
  <si>
    <t>R04-0014-070600-0144</t>
  </si>
  <si>
    <t>Vandentiekio ir nuotekų tinklų rekonstrukcija ir plėtra Marijampolės savivaldybėje</t>
  </si>
  <si>
    <t>R04-0014-070600-0145</t>
  </si>
  <si>
    <t>Geriamojo vandens tiekimo ir nuotekų tvarkymo sistemų renovavimas ir plėtra Vilkaviškio rajone</t>
  </si>
  <si>
    <t>UAB "Vilkaviškio vandenys"</t>
  </si>
  <si>
    <t>R04-0014-070000-0146</t>
  </si>
  <si>
    <t>R04-0014-070000-0147</t>
  </si>
  <si>
    <t>Vandens gerinimo įrenginių statyba Kalvarijos savivaldybės Liubavo ir Sangrūdos kaimuose</t>
  </si>
  <si>
    <t>UAB "Kalvarijos komunalininkas"</t>
  </si>
  <si>
    <t>R04-0014-070000-0148</t>
  </si>
  <si>
    <t>Nuotekų tvarkymo sistemų statyba ir plėtra Marijampolės savivaldybėje</t>
  </si>
  <si>
    <t>R04-0014-070600-0149</t>
  </si>
  <si>
    <t>Geriamojo vandens tiekimo ir nuotekų surinkimo tinklų įrengimas Vilkaviškio rajone, II etapas</t>
  </si>
  <si>
    <t>Priemonė: Kraštovaizdžio apsauga</t>
  </si>
  <si>
    <t>R04-0019-280000-0006</t>
  </si>
  <si>
    <t>Kraštovaizdžio formavimas ir ekologinės būklės gerinimas gamtinio karkaso teritorijose Marijampolės savivaldybėje</t>
  </si>
  <si>
    <t>05.5.1-APVA-R-019</t>
  </si>
  <si>
    <t>R04-0019-285000-0007</t>
  </si>
  <si>
    <t>Gamtinio karkaso teritorijose kraštovaizdžio formavimas ir ekologinės būklės gerinimas Kazlų Rūdos savivaldybėje</t>
  </si>
  <si>
    <t>R04-0019-380000-0008</t>
  </si>
  <si>
    <t>Bešeimininkių apleistų pastatų ir įrenginių likvidavimas Vilkaviškio rajono savivaldybėje</t>
  </si>
  <si>
    <t>R04-0019-380000-0009</t>
  </si>
  <si>
    <t>Kraštovaizdžio formavimas ir ekologinės būklės gerinimas Kalvarijos mieste</t>
  </si>
  <si>
    <t>R04-0019-380000-0010</t>
  </si>
  <si>
    <t>Kraštovaizdžio apsaugos priemonių įgyvendinimas Vilkaviškio rajone</t>
  </si>
  <si>
    <t>R04-0019-500000-0011</t>
  </si>
  <si>
    <t>Šakių miesto su priemiesčiais bendrojo plano su GIS sistema koregavimas</t>
  </si>
  <si>
    <t>R04-0019-382800-0012</t>
  </si>
  <si>
    <t>Draugystės parkai 3</t>
  </si>
  <si>
    <t>Tikslas: Didinti teritorinę sanglaudą regionuose</t>
  </si>
  <si>
    <t>Uždavinys: Gyvenamosioms vietovėms (tikslinėms teritorijoms) būdingų problemų sprendimas, didinant konkurencingumą, ekonomikos augimą ir gyvenamosios vietos patrauklumą</t>
  </si>
  <si>
    <t>Priemonė: Miestų kompleksinė plėtra</t>
  </si>
  <si>
    <t>R04-9905-290000-9051</t>
  </si>
  <si>
    <t>Vilkaviškio miesto rekreacinės teritorijos prie Šeimenos upės sukūrimas ir kompleksiškas prieigų sutvarkymas</t>
  </si>
  <si>
    <t>Vidaus reikalų ministerija</t>
  </si>
  <si>
    <t>07.1.1-CPVA-R-905</t>
  </si>
  <si>
    <t>R04-9905-290000-9052</t>
  </si>
  <si>
    <t>Vilkaviškio miesto 
centrinės 
Basanavičiaus aikštės ir jos prieigų sutvarkymas</t>
  </si>
  <si>
    <t>R04-9905-290000-9053</t>
  </si>
  <si>
    <t>Teritorijos tarp
Vilkaviškio kultūros
centro, Vilkaviškio
autobusų stoties, Vaikų ir jaunimo centro sutvarkymas</t>
  </si>
  <si>
    <t>R04-9905-280000-9054</t>
  </si>
  <si>
    <t>Vilkaviškio "Miesto sodo" tarp Šeimenos upelio, Vytauto g., Rimgaudo g., J.Basanavičiaus gatvės sutvarkymas, modernizavimas bei plėtra</t>
  </si>
  <si>
    <t>R04-9905-290000-9055</t>
  </si>
  <si>
    <t>Kompleksinis Kalvarijos miesto centrinės dalies sutvarkymas (atnaujinant parką, autobusų stoties teritoriją, aikštę, turgelį)</t>
  </si>
  <si>
    <t>R04-9905-290000-9056</t>
  </si>
  <si>
    <t>Kompleksiškai sutvarkyti J.Basanavičiaus aikštės viešąsias erdves</t>
  </si>
  <si>
    <t>Priemonė: Pereinamojo laikotarpio tikslinių teritorijų vystymas. I</t>
  </si>
  <si>
    <t>R04-9902-290000-9021</t>
  </si>
  <si>
    <t>Kompleksinis 
Marijampolės miesto teritorijos prie Vytauto, P.Armino, Aušros, V.Kudirkos ir Mindaugo gatvių viešųjų erdvių sutvarkymas</t>
  </si>
  <si>
    <t>07.1.1-CPVA-V-902</t>
  </si>
  <si>
    <t>V</t>
  </si>
  <si>
    <t>Priemonė: Kompleksinė paslaugų plėtra integruotų teritorijų vystymo programų tikslinėse teritorijose</t>
  </si>
  <si>
    <t>R04-9906-293600-9061</t>
  </si>
  <si>
    <t>Marijampolės miesto inžinerinės infrastruktūros plėtra</t>
  </si>
  <si>
    <t>07.1.1-CPVA-V-906</t>
  </si>
  <si>
    <t xml:space="preserve">Uždavinys: Gerinti kaimo vietovių gyvenamąją aplinką (kompleksinis kaimo vietovių vystymas ir plėtra) </t>
  </si>
  <si>
    <t>Priemonė:Kaimo gyvenamųjų vietovių atnaujinimas</t>
  </si>
  <si>
    <t>R04-9908-290000-9081</t>
  </si>
  <si>
    <t>Gelgaudiškio gyvenamosios vietovės atnaujinimas</t>
  </si>
  <si>
    <t>08.2.1-CPVA-R-908</t>
  </si>
  <si>
    <t>R049908-293400-9082</t>
  </si>
  <si>
    <t>Lukšių gyvenamosios vietovės atnaujinimas</t>
  </si>
  <si>
    <t>R04-9908-293400-9083</t>
  </si>
  <si>
    <t>Kudirkos Naumiesčio gyvenamosios vietovės atnaujinimas</t>
  </si>
  <si>
    <t>R04-9908-294100-9084</t>
  </si>
  <si>
    <t>Viešųjų erdvių sutvarkymas Pilviškių miestelyje, pritaikant renginiams, fizinio aktyvumo didinimui</t>
  </si>
  <si>
    <t>R04-9908-293400-9085</t>
  </si>
  <si>
    <t>Visuomeninės paskirties pastato ir viešųjų erdvių sutvarkymas Kybartuose, pritaikant juos bendruomenės poreikiams</t>
  </si>
  <si>
    <t>R04-9908-294100-9086</t>
  </si>
  <si>
    <t>Viešųjų erdvių sutvarkymas Virbalio miestelyje, pritaikant poilsiui ir bendruomenės poreikiams</t>
  </si>
  <si>
    <t>Priemonė: Pagrindinės paslaugos ir kaimų atnaujinimas kaimo vietovėse</t>
  </si>
  <si>
    <t>Pagrindinės paslaugos ir kaimų atnaujinimas kaimo vietovėse</t>
  </si>
  <si>
    <t>Marijampolės regiono savivaldybių administracijos, Marijampolės regiono savivaldybių mokyklos</t>
  </si>
  <si>
    <t>Žemės ūkio ministerija</t>
  </si>
  <si>
    <t>Marijampolės regiono savivaldybės</t>
  </si>
  <si>
    <t>7.2
7.6</t>
  </si>
  <si>
    <t xml:space="preserve">3. </t>
  </si>
  <si>
    <t>Prioritetas: Pažangus valdymas</t>
  </si>
  <si>
    <t>Tikslas: Skatinti visuomenės dalyvavimą viešajame valdyme ir gerinti viešojo valdymo paslaugų kokybę</t>
  </si>
  <si>
    <t>Uždavinys: Gerinti asmenų aptarnavimą viešojo valdymo institucijose ir didinti teikiamų paslaugų prieinamumą visuomenei</t>
  </si>
  <si>
    <t>Priemonė: Paslaugų ir asmenų aptarnavimo kokybės gerinimas savivaldybėse</t>
  </si>
  <si>
    <t>R04-9920-490000-9201</t>
  </si>
  <si>
    <t>Paslaugų ir asmenų aptarnavimo kokybės gerinimas Marijampolės savivaldybėje</t>
  </si>
  <si>
    <t>10.1.3-ESFA-R-920</t>
  </si>
  <si>
    <t>*R – regiono projektas, V – valstybės projektas, KT –projektas, atrinktas kitu atrankos būdu.</t>
  </si>
  <si>
    <t>** ITI – projektas, įgyvendinamas pagal integruotą teritorijų vystymo programą; RSP – regioninės svarbos projektas.</t>
  </si>
  <si>
    <t>*** rez. – rezervinis projektas.</t>
  </si>
  <si>
    <t xml:space="preserve">****Unikalus numeris sudaromas iš kodų, nurodytų šio priedo 2–4 punktuose, pvz., R02-9904-310000-1222 – regiono kodas (R02), ministerijos kodas – (9), priemonės kodo paskutiniai trys skaičiai – (904) (pagal ministerijų patvirtintų priemonių įgyvendinimo planus, išskyrus Žemės ūkio ministeriją, kurios atveju naudojami priemonės kodo pirmi trys simboliai (M raidė ir priemonės numeris Kaimo plėtros programoje). Kai nenumatoma naudoti Europos Sąjungos lėšų, visais atvejais vietoj priemonės kodo įrašoma – (000), pirmos veiklos kodas – (31), antros veiklos kodas – (00), trečios veiklos kodas – (00) ir bet koks keturženklis skaičius, kuris negali kartotis.                                                                                                                   </t>
  </si>
  <si>
    <t>Priemonė: Sveikos gyvensenos skatinimas regioniniu lygiu</t>
  </si>
  <si>
    <t>Sveikos gyvensenos skatinimas Kalvarijos, Kazlų Rūdos ir Marijampolės savivaldybėse</t>
  </si>
  <si>
    <t>Marijampolės savivaldybės visuomenės sveikatos biuras</t>
  </si>
  <si>
    <t>Kalvarijos savivaldybė, Kazlų Rūdos savivaldybė, Marijampolės savivaldybė</t>
  </si>
  <si>
    <t>08.4.2-ESFA-R-630</t>
  </si>
  <si>
    <t>Sveikos gyvensenos skatinimas Vilkaviškio rajono savivaldybėje</t>
  </si>
  <si>
    <t>Vilkaviškio rajono savivaldybės visuomenės sveikatos biuras</t>
  </si>
  <si>
    <t>Sveikos gyvensenos skatinimas Šakių rajone</t>
  </si>
  <si>
    <t>Šakių rajono savivaldybės visuomenės sveikatos biuras</t>
  </si>
  <si>
    <t>R04-6630-470000-4071</t>
  </si>
  <si>
    <t>R04-6630-475000-4072</t>
  </si>
  <si>
    <t>R04-6630-470000-4073</t>
  </si>
  <si>
    <t>Uždavinys: Skatinti darnų išteklių naudojimą</t>
  </si>
  <si>
    <t>Priemonė: Kaimo gyvenamųjų vietovių atnaujinimas</t>
  </si>
  <si>
    <t xml:space="preserve">1.1 </t>
  </si>
  <si>
    <t>1.1.1.3</t>
  </si>
  <si>
    <t>1.2</t>
  </si>
  <si>
    <t>1.2.1</t>
  </si>
  <si>
    <t>1.2.1.1</t>
  </si>
  <si>
    <t>1.2.1.2</t>
  </si>
  <si>
    <t>1.3</t>
  </si>
  <si>
    <t>1.3.1</t>
  </si>
  <si>
    <t>1.3.1.1</t>
  </si>
  <si>
    <t>1.3.2</t>
  </si>
  <si>
    <t>1.3.2.1</t>
  </si>
  <si>
    <t>1.3.2.2</t>
  </si>
  <si>
    <t>1.3.2.3</t>
  </si>
  <si>
    <t>1.3.2.4</t>
  </si>
  <si>
    <t>2.1</t>
  </si>
  <si>
    <t>2.1.1</t>
  </si>
  <si>
    <t>2.1.1.2</t>
  </si>
  <si>
    <t>2.1.1.1</t>
  </si>
  <si>
    <t>2.1.1.3</t>
  </si>
  <si>
    <t>2.1.1.4</t>
  </si>
  <si>
    <t>2.1.2</t>
  </si>
  <si>
    <t>2.1.2.1</t>
  </si>
  <si>
    <t>2.1.3</t>
  </si>
  <si>
    <t>2.1.3.1</t>
  </si>
  <si>
    <t>2.1.3.2</t>
  </si>
  <si>
    <t>2.1.3.3</t>
  </si>
  <si>
    <t>2.1.3.4</t>
  </si>
  <si>
    <t>2.2</t>
  </si>
  <si>
    <t>2.</t>
  </si>
  <si>
    <t>2.2.1</t>
  </si>
  <si>
    <t>2.2.1.1</t>
  </si>
  <si>
    <t>2.2.1.2</t>
  </si>
  <si>
    <t xml:space="preserve">2.2.1.3 </t>
  </si>
  <si>
    <t>2.2.2</t>
  </si>
  <si>
    <t>2.2.2.1</t>
  </si>
  <si>
    <t>2.2.2.2</t>
  </si>
  <si>
    <t>3.1</t>
  </si>
  <si>
    <t>3.1.1</t>
  </si>
  <si>
    <t>3.1.1.1</t>
  </si>
  <si>
    <t>1.1.1.1.3</t>
  </si>
  <si>
    <t>1.1.1.2.3</t>
  </si>
  <si>
    <t>1.1.1.2.4</t>
  </si>
  <si>
    <t>1.1.1.2.5</t>
  </si>
  <si>
    <t>1.1.1.3.1</t>
  </si>
  <si>
    <t>1.1.1.3.2</t>
  </si>
  <si>
    <t>1.1.1.3.3</t>
  </si>
  <si>
    <t>1.1.1.3.4</t>
  </si>
  <si>
    <t>1.1.1.3.5</t>
  </si>
  <si>
    <t>1.2.1.1.1</t>
  </si>
  <si>
    <t>1.2.1.2.2</t>
  </si>
  <si>
    <t>1.3.1.1.1</t>
  </si>
  <si>
    <t>1.3.1.1.2</t>
  </si>
  <si>
    <t>1.3.1.1.3</t>
  </si>
  <si>
    <t>1.3.1.1.4</t>
  </si>
  <si>
    <t>1.3.2.1.1</t>
  </si>
  <si>
    <t>1.3.2.1.2</t>
  </si>
  <si>
    <t>1.3.2.1.3</t>
  </si>
  <si>
    <t>1.3.2.1.4</t>
  </si>
  <si>
    <t>1.3.2.1.5</t>
  </si>
  <si>
    <t>1.3.2.2.1</t>
  </si>
  <si>
    <t>1.3.2.2.2</t>
  </si>
  <si>
    <t>1.3.2.2.3</t>
  </si>
  <si>
    <t>1.3.2.2.4</t>
  </si>
  <si>
    <t>1.3.2.2.5</t>
  </si>
  <si>
    <t>1.3.2.2.6</t>
  </si>
  <si>
    <t>1.3.2.2.7</t>
  </si>
  <si>
    <t>1.3.2.2.8</t>
  </si>
  <si>
    <t>1.3.2.2.9</t>
  </si>
  <si>
    <t>1.3.2.2.10</t>
  </si>
  <si>
    <t>1.3.2.2.11</t>
  </si>
  <si>
    <t>1.3.2.2.12</t>
  </si>
  <si>
    <t>1.3.2.2.13</t>
  </si>
  <si>
    <t>1.3.2.2.14</t>
  </si>
  <si>
    <t>1.3.2.2.15</t>
  </si>
  <si>
    <t>1.3.2.2.16</t>
  </si>
  <si>
    <t>1.3.2.2.17</t>
  </si>
  <si>
    <t>1.3.2.2.18</t>
  </si>
  <si>
    <t>1.3.2.2.19</t>
  </si>
  <si>
    <t>1.3.2.2.20</t>
  </si>
  <si>
    <t>1.3.2.2.24</t>
  </si>
  <si>
    <t>1.3.2.2.25</t>
  </si>
  <si>
    <t>1.3.2.2.26</t>
  </si>
  <si>
    <t>1.3.2.2.27</t>
  </si>
  <si>
    <t>1.3.2.3.1</t>
  </si>
  <si>
    <t>1.3.2.3.2</t>
  </si>
  <si>
    <t>1.3.2.3.3</t>
  </si>
  <si>
    <t>1.3.2.4.1</t>
  </si>
  <si>
    <t>1.3.2.4.2</t>
  </si>
  <si>
    <t>1.3.2.4.3</t>
  </si>
  <si>
    <t>1.3.2.4.4</t>
  </si>
  <si>
    <t>1.3.2.4.5</t>
  </si>
  <si>
    <t>2.1.1.1.1</t>
  </si>
  <si>
    <t>2.1.1.2.1</t>
  </si>
  <si>
    <t>2.1.1.3.1</t>
  </si>
  <si>
    <t>2.1.1.3.2</t>
  </si>
  <si>
    <t>2.1.1.3.3</t>
  </si>
  <si>
    <t>2.1.1.3.4</t>
  </si>
  <si>
    <t>2.1.1.3.5</t>
  </si>
  <si>
    <t>2.1.1.3.6</t>
  </si>
  <si>
    <t>2.1.1.3.7</t>
  </si>
  <si>
    <t>2.1.1.4.1</t>
  </si>
  <si>
    <t>2.1.1.4.2</t>
  </si>
  <si>
    <t>2.1.1.4.3</t>
  </si>
  <si>
    <t>2.1.1.4.4</t>
  </si>
  <si>
    <t>2.1.1.4.5</t>
  </si>
  <si>
    <t>2.1.2.1.1</t>
  </si>
  <si>
    <t>2.1.3.1.1</t>
  </si>
  <si>
    <t>2.1.3.2.1</t>
  </si>
  <si>
    <t>2.1.3.3.1</t>
  </si>
  <si>
    <t>2.1.3.3.2</t>
  </si>
  <si>
    <t>2.1.3.3.3</t>
  </si>
  <si>
    <t>2.1.3.3.4</t>
  </si>
  <si>
    <t>2.1.3.3.5</t>
  </si>
  <si>
    <t>2.1.3.3.6</t>
  </si>
  <si>
    <t>2.1.3.3.7</t>
  </si>
  <si>
    <t>2.1.3.3.8</t>
  </si>
  <si>
    <t>2.1.3.3.9</t>
  </si>
  <si>
    <t>2.1.3.4.1</t>
  </si>
  <si>
    <t>2.1.3.4.2</t>
  </si>
  <si>
    <t>2.1.3.4.3</t>
  </si>
  <si>
    <t>2.1.3.4.4</t>
  </si>
  <si>
    <t>2.1.3.4.5</t>
  </si>
  <si>
    <t>P.N.717</t>
  </si>
  <si>
    <t>Pagal veiksmų programą ERPF lėšomis atnaujintos ikimokyklinio ir priešmokyklinio ugdymo mokyklos</t>
  </si>
  <si>
    <t>P.S.380</t>
  </si>
  <si>
    <t>Pagal veiksmų programą ERPF lėšomis sukurtos naujos ikimokyklinio ir priešmokyklinio ugdymo vietos</t>
  </si>
  <si>
    <t>P.N.743</t>
  </si>
  <si>
    <t>Pagal veiksmų programą ERPF lėšomis atnaujintos ikimokyklinio ir/ar priešmokyklinio ugdymo grupės</t>
  </si>
  <si>
    <t>P.B.235</t>
  </si>
  <si>
    <t>Investicijas gavusios vaikų priežiūros arba švietimo infrastruktūros pajėgumas</t>
  </si>
  <si>
    <t>P.N.722</t>
  </si>
  <si>
    <t>Pagal veiksmų programą ERPF lėšomis atnaujintos bendrojo ugdymo mokyklos</t>
  </si>
  <si>
    <t>P.N.723</t>
  </si>
  <si>
    <t>Pagal veiksmų programą ERPF lėšomis atnaujintos neformaliojo ugdymo įstaigos</t>
  </si>
  <si>
    <t>P.B.209</t>
  </si>
  <si>
    <t>Numatomo apsilankymų remiamuose kultūros ir gamtos paveldo objektuose bei turistų traukos vietose skaičiaus padidėjimas</t>
  </si>
  <si>
    <t>P.S.335</t>
  </si>
  <si>
    <t>Sutvarkyti, įrengti ir pritaikyti lankymui gamtos ir kultūros paveldo objektai ir teritorijos</t>
  </si>
  <si>
    <t>P.N.304</t>
  </si>
  <si>
    <t>Modernizuoti 
kultūros 
infrastruktūros 
objektai</t>
  </si>
  <si>
    <t>P.S.361</t>
  </si>
  <si>
    <t>Investicijas 
gavusių 
socialinių 
paslaugų 
infrastruktūros 
objektų skaičius</t>
  </si>
  <si>
    <t>R.N.403</t>
  </si>
  <si>
    <t>Tikslinių grupių asmenys, gavę tiesioginės naudos iš investicijų į socialinių paslaugų infrastruktūrą</t>
  </si>
  <si>
    <t>R.N.404</t>
  </si>
  <si>
    <t>Investicijas gavusiose įstaigose esančios vietos socialinių paslaugų gavėjams</t>
  </si>
  <si>
    <t>P.S.362</t>
  </si>
  <si>
    <t>Naujai įrengtų ar įsigytų socialinių būstų skaičius</t>
  </si>
  <si>
    <t>P.S.363</t>
  </si>
  <si>
    <t>Viešąsias sveikatos priežiūros paslaugas teikiančios įstaigos, kuriose pagerinta paslaugų teikimo infrastruktūra, skaičius</t>
  </si>
  <si>
    <t>P.B.236</t>
  </si>
  <si>
    <t>Gyventojai, turintys galimybę pasinaudoti pagerintomis sveikatos priežiūros paslaugomis</t>
  </si>
  <si>
    <t>P.S.372</t>
  </si>
  <si>
    <t>Tikslinių grupių asmenys, kurie dalyvavo informavimo, švietimo ir mokymo renginiuose bei sveikatos raštingumą didinančiose veiklose</t>
  </si>
  <si>
    <t>P.N.671</t>
  </si>
  <si>
    <t>Modernizuoti savivaldybių visuomenės sveikatos biurai</t>
  </si>
  <si>
    <t>P.N.604</t>
  </si>
  <si>
    <t>Tuberkulioze sergantys pacientai, kuriems buvo suteiktos socialinės paramos priemonės (maisto talonų dalijimas) tuberkuliozės ambulatorinio gydymo metu</t>
  </si>
  <si>
    <t>P.S.323</t>
  </si>
  <si>
    <t>Įgyvendintos darnaus judumo priemonės</t>
  </si>
  <si>
    <t>P.S.325</t>
  </si>
  <si>
    <t>Įsigytos naujos ekologiškos viešojo transporto priemonės</t>
  </si>
  <si>
    <t>P.B.214</t>
  </si>
  <si>
    <t>Bendras rekonstruotų arba atnaujintų kelių ilgis</t>
  </si>
  <si>
    <t>P.N.508</t>
  </si>
  <si>
    <t>Bendras naujai nutiestų kelių ilgis</t>
  </si>
  <si>
    <t>P.S.342</t>
  </si>
  <si>
    <t>Įdiegtos saugų eismą gerinančios ir aplinkosaugos priemonės</t>
  </si>
  <si>
    <t>P.S.321</t>
  </si>
  <si>
    <t>Įrengtų naujų dviračių ir / ar 
pėsčiųjų takų ir 
/ ar trasų ilgis</t>
  </si>
  <si>
    <t>P.S.322</t>
  </si>
  <si>
    <t>Rekonstruotų 
dviračių ir / ar 
pėsčiųjų takų ir 
/ ar trasų ilgis</t>
  </si>
  <si>
    <t>P.S.328</t>
  </si>
  <si>
    <t>Lietaus nuotėkio plotas, iš kurio surenkamam paviršiniam (lietaus) vandeniui tvarkyti, įrengta ir (ar) rekonstruota infrastruktūra (ha)</t>
  </si>
  <si>
    <t>P.N.028</t>
  </si>
  <si>
    <t>Inventorizuota neapskaityto paviršinių nuotekų nuotakyno dalis (proc.)</t>
  </si>
  <si>
    <t>P.S.329</t>
  </si>
  <si>
    <t>Sukurti/Pagerinti atskiro komunalinių atliekų surinkimo pajėgumai</t>
  </si>
  <si>
    <t>P.N.050</t>
  </si>
  <si>
    <t>Gyventojai, kuriems teikiamos vandens tiekimo paslaugos naujai pastatytais geriamojo vandens tiekimo tinklais</t>
  </si>
  <si>
    <t>P.N.051</t>
  </si>
  <si>
    <t>Gyventojai, kuriems teikiamos vandens tiekimo paslaugos iš naujai pastatytų ir (arba) rekonstruotų geriamojo vandens gerinimo įrenginių</t>
  </si>
  <si>
    <t>P.N.053</t>
  </si>
  <si>
    <t>Gyventojai, kuriems teikiamos paslaugos naujai pastatytais nuotekų surinkimo tinklais</t>
  </si>
  <si>
    <t>P.N.054</t>
  </si>
  <si>
    <t>Gyventojai, kuriems teikiamos nuotekų valymo paslaugos naujai pastatytais ir (arba) rekonstruotais nuotekų valymo įrenginiais</t>
  </si>
  <si>
    <t>P.S.333</t>
  </si>
  <si>
    <t>Rekonstruotų vandens tiekimo ir nuotekų surinkimo tinklų ilgis (Km)</t>
  </si>
  <si>
    <t>R.N.091</t>
  </si>
  <si>
    <t>„Teritorijų, kuriose įgyvendintos kraštovaizdžio formavimo priemonės, plotas“</t>
  </si>
  <si>
    <t>P.N.092</t>
  </si>
  <si>
    <t>Kraštovaizdžio ir (ar) gamtinio karkaso formavimo aspektais pakeisti ar pakoreguoti savivaldybių ar jų dalių bendrieji planai</t>
  </si>
  <si>
    <t>P.N.093</t>
  </si>
  <si>
    <t>Likviduoti kraštovaizdį darkantys bešeimininkiai ar apleisti statiniai ir įrenginiai</t>
  </si>
  <si>
    <t>P.S.338</t>
  </si>
  <si>
    <t>Išsaugoti, sutvarkyti ar atkurti įvairaus teritorinio lygmens kraštovaizdžio arealai</t>
  </si>
  <si>
    <t>P.B.238</t>
  </si>
  <si>
    <t>Sukurtos arba atnaujintos atviros erdvės miestų vietovėse</t>
  </si>
  <si>
    <t>P.S.364</t>
  </si>
  <si>
    <t>Naujos atviros 
erdvės 
vietovėse nuo 1 
iki 6 tūkst. gyv. 
(išskyrus 
savivaldybių 
centrus)</t>
  </si>
  <si>
    <t>P.S.365</t>
  </si>
  <si>
    <t>Atnaujinti ir (ar) pritaikyti naujai paskirčiai pastatai ir statiniai kaimo vietovėse</t>
  </si>
  <si>
    <t xml:space="preserve">P.S.364
</t>
  </si>
  <si>
    <t>P.S.415</t>
  </si>
  <si>
    <t>„Viešojo valdymo institucijos, pagal veiksmų programą ESF lėšomis įgyvendinusios paslaugų ir (ar) aptarnavimo kokybei gerinti skirtas priemones“</t>
  </si>
  <si>
    <t>P.S. 416</t>
  </si>
  <si>
    <t xml:space="preserve">„Viešojo valdymo institucijų darbuotojai, kurie dalyvavo pagal veiksmų programą ESF lėšomis vykdytose veiklose, skirtose stiprinti teikiamų paslaugų ir (ar) aptarnavimo kokybės gerinimui reikalingas kompetencijas“ </t>
  </si>
  <si>
    <t>P.N. 910</t>
  </si>
  <si>
    <t>Inventorizuota neapskaityto paviršinių nuotekų nuotakyno dalis</t>
  </si>
  <si>
    <t>Gyventojai, kuriems teikiamos paslaugos naujai pastatytais 
nuotekų surinkimo tinklais</t>
  </si>
  <si>
    <t>Modernizuoti kultūros infrastruktūros objektai</t>
  </si>
  <si>
    <t>Įrengtų naujų dviračių ir/ar pėsčiųjų takų ir/ar trasų ilgis</t>
  </si>
  <si>
    <t>Rekonstruotų dviračių ir/ar pėsčiųjų takų ir/ar trasų ilgis</t>
  </si>
  <si>
    <t>Lietaus nuotėkio plotas, iš kurio surenkamam paviršiniam (lietaus) vandeniui tvarkyti, įrengta ir (ar) rekonstruota infrastruktūra</t>
  </si>
  <si>
    <t>Rekonstruotų vandens tiekimo ir nuotekų surinkimo tinklų ilgis</t>
  </si>
  <si>
    <t>Investicijas gavusių socialinių paslaugų infrastruktūros objektų skaičius</t>
  </si>
  <si>
    <t>Naujos atviros erdvės vietovėse nuo 1 iki 6 tūkst. gyv. (išskyrus savivaldybių centrus)</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</si>
  <si>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</si>
  <si>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</si>
  <si>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gerinimui reikalingas kompetencijas</t>
  </si>
  <si>
    <t>Teritorijų, kuriose įgyvendintos kraštovaizdžio formavimo priemonės,  plotas</t>
  </si>
  <si>
    <t>2.1.3.4.6</t>
  </si>
  <si>
    <t>2.1.3.4.7</t>
  </si>
  <si>
    <t>2.2.1.1.1</t>
  </si>
  <si>
    <t>2.2.1.1.2</t>
  </si>
  <si>
    <t>2.2.1.1.3</t>
  </si>
  <si>
    <t>2.2.1.1.4</t>
  </si>
  <si>
    <t>2.2.1.1.5</t>
  </si>
  <si>
    <t>2.2.1.1.6</t>
  </si>
  <si>
    <t>2.2.1.2.1</t>
  </si>
  <si>
    <t>2.2.1.3.1</t>
  </si>
  <si>
    <t>2.2.2.1.1</t>
  </si>
  <si>
    <t>2.2.2.1.2</t>
  </si>
  <si>
    <t>2.2.2.1.3</t>
  </si>
  <si>
    <t>2.2.2.1.4</t>
  </si>
  <si>
    <t>2.2.2.1.5</t>
  </si>
  <si>
    <t>2.2.2.1.6</t>
  </si>
  <si>
    <t>2.2.2.2.1</t>
  </si>
  <si>
    <t>3.1.1.1.1</t>
  </si>
  <si>
    <t>Vietinio susisiekimo viešojo transporto priemonių parko atnaujinimas</t>
  </si>
  <si>
    <t xml:space="preserve">04.5.1-TID-R-516 </t>
  </si>
  <si>
    <t>Pėsčiųjų ir dviračių takų rekonstrukcija ir plėtra</t>
  </si>
  <si>
    <t>Darnaus judumo priemonių diegimas</t>
  </si>
  <si>
    <t xml:space="preserve">05.1.1-APVA-R-007 </t>
  </si>
  <si>
    <t>Paviršinių nuotekų sistemų tvarkymas</t>
  </si>
  <si>
    <t xml:space="preserve">05.2.1-APVA-R-008 </t>
  </si>
  <si>
    <t>Komunalinių atliekų tvarkymo infrastruktūros plėtra</t>
  </si>
  <si>
    <t xml:space="preserve">05.3.2-APVA-R-014 </t>
  </si>
  <si>
    <t>Geriamojo vandens tiekimo ir nuotekų tvarkymo sistemų renovavimas ir plėtra, įmonių valdymo tobulinimas</t>
  </si>
  <si>
    <t xml:space="preserve">05.4.1-CPVA-R-302 </t>
  </si>
  <si>
    <t>Aktualizuoti savivaldybių kultūros paveldo objektus</t>
  </si>
  <si>
    <t xml:space="preserve">05.4.1-LVPA-R-821 </t>
  </si>
  <si>
    <t>Savivaldybes jungiančių turizmo trasų ir turizmo maršrutų informacinės infrastruktūros plėtra</t>
  </si>
  <si>
    <t xml:space="preserve">05.5.1-APVA-R-019 </t>
  </si>
  <si>
    <t>Kraštovaizdžio apsauga</t>
  </si>
  <si>
    <t xml:space="preserve">06.2.1-TID-R-511 </t>
  </si>
  <si>
    <t>Vietinių kelių vystymas</t>
  </si>
  <si>
    <t xml:space="preserve">07.1.1-CPVA-R-305 </t>
  </si>
  <si>
    <t>Modernizuoti savivaldybių kultūros infrastruktūrą</t>
  </si>
  <si>
    <t xml:space="preserve">07.1.1-CPVA-R-905 </t>
  </si>
  <si>
    <t>Miestų kompleksinė plėtra</t>
  </si>
  <si>
    <t xml:space="preserve">07.1.1-CPVA-R-902 </t>
  </si>
  <si>
    <t>Pereinamojo laikotarpio teritorijų vystymas. I</t>
  </si>
  <si>
    <t>Kompleksinė paslaugų plėtra integruotų teritorijų vystymo programų tikslinėse teritorijose</t>
  </si>
  <si>
    <t xml:space="preserve">08.1.1-CPVA-R-407 </t>
  </si>
  <si>
    <t>Socialinių paslaugų infrastruktūros plėtra</t>
  </si>
  <si>
    <t xml:space="preserve">08.1.2-CPVA-R-408 </t>
  </si>
  <si>
    <t>Socialinio būsto fondo plėtra</t>
  </si>
  <si>
    <t xml:space="preserve">08.2.1-CPVA-R-908 </t>
  </si>
  <si>
    <t>Kaimo gyvenamųjų vietovių atnaujinimas</t>
  </si>
  <si>
    <t>Pirminės asmens sveikatos priežiūros veiklos efektyvumo didinimas</t>
  </si>
  <si>
    <t>Sveikos gyvensenos skatinimas regioniniu lygiu</t>
  </si>
  <si>
    <t>Priemonių, gerinančių ambulatorinių sveikatos priežiūros paslaugų prieinamumą tuberkulioze sergantiems asmenims, įgyvendinimas</t>
  </si>
  <si>
    <t>Ikimokyklinio ir priešmokyklinio ugdymo prieinamumo didinimas</t>
  </si>
  <si>
    <t>Neformalaus švietimo infrastruktūros tobulinimas</t>
  </si>
  <si>
    <t>Mokyklų tinklo efektyvumo didinimas</t>
  </si>
  <si>
    <t xml:space="preserve"> Paslaugų ir asmenų aptarnavimo kokybės gerinimas savivaldybėse</t>
  </si>
  <si>
    <t xml:space="preserve">Vandens tiekimo ir nuotekų sistemų renovavimas ir plėtra Antanavo kaime </t>
  </si>
  <si>
    <t>R04-5511-110000-5118</t>
  </si>
  <si>
    <t>Naujos Šiaurės g. atkarpos tarp Vienybės g. ir Pilviškių g. statyba</t>
  </si>
  <si>
    <t>2.1.1.3.8</t>
  </si>
  <si>
    <t>Vietinės reikšmės keliai ir gatvės (statyba)</t>
  </si>
  <si>
    <t>R04-5516-190000-5161</t>
  </si>
  <si>
    <t xml:space="preserve"> </t>
  </si>
  <si>
    <t>2018 m. IV ketv.</t>
  </si>
  <si>
    <t xml:space="preserve">2019 m. III ketv. </t>
  </si>
  <si>
    <t>2017 m. III ketv.</t>
  </si>
  <si>
    <t>2017 m. IV ketv.</t>
  </si>
  <si>
    <t>2018 m. II ketv.</t>
  </si>
  <si>
    <t>2018 m. I ketv.</t>
  </si>
  <si>
    <t>2017 m. II ketv.</t>
  </si>
  <si>
    <t>2016 m. III ketv.</t>
  </si>
  <si>
    <t>2016 m. IV ketv.</t>
  </si>
  <si>
    <t>2017 m. I ketv.</t>
  </si>
  <si>
    <t>2019 m. I ketv.</t>
  </si>
  <si>
    <t>2016 m. I ketv.</t>
  </si>
  <si>
    <t>2016 m. II ketv.</t>
  </si>
  <si>
    <t>2018 m. III ketv.</t>
  </si>
  <si>
    <t xml:space="preserve">2018 m. II ketv. </t>
  </si>
  <si>
    <t>2019 m. III ketv.</t>
  </si>
  <si>
    <t>2019 m. IV ketv.</t>
  </si>
  <si>
    <t>2019 m. II ketv.</t>
  </si>
  <si>
    <t>2020 m. II ketv.</t>
  </si>
  <si>
    <t>2020 m. III ketv.</t>
  </si>
  <si>
    <t xml:space="preserve">2019 m. IV ketv. </t>
  </si>
  <si>
    <t>2015 m. IV ketv.</t>
  </si>
  <si>
    <t xml:space="preserve">Pareiškėjas </t>
  </si>
  <si>
    <t>Ministerija (asignavimų valdytojas)</t>
  </si>
  <si>
    <t>VP priemonė arba KPP priemonė (Nr.)</t>
  </si>
  <si>
    <t>R/V/–</t>
  </si>
  <si>
    <t>rez., –</t>
  </si>
  <si>
    <t>Kodas (I)</t>
  </si>
  <si>
    <t>1 lentelė. Priemones detalizuojantys projektai ir jų charakteristikos.</t>
  </si>
  <si>
    <t>Projektų požymiai</t>
  </si>
  <si>
    <t>Įgyvendinimo terminai</t>
  </si>
  <si>
    <t>Preliminari projekto išlaidų suma (Eur)</t>
  </si>
  <si>
    <t>Projekto Nr.</t>
  </si>
  <si>
    <t>Unikalus projekto Nr.</t>
  </si>
  <si>
    <t>Projektas (pavadinimas)</t>
  </si>
  <si>
    <t>Finansavimo šaltinio kodas</t>
  </si>
  <si>
    <t xml:space="preserve">R/V/KT </t>
  </si>
  <si>
    <t xml:space="preserve">ITI </t>
  </si>
  <si>
    <t>RSP</t>
  </si>
  <si>
    <t>S</t>
  </si>
  <si>
    <t>rez.</t>
  </si>
  <si>
    <t>Pradžia (metai)</t>
  </si>
  <si>
    <t>Pabaiga (metai)</t>
  </si>
  <si>
    <t xml:space="preserve">Iš viso </t>
  </si>
  <si>
    <t>Finansavimas iš ES investicijų ar kitų tarptautinių finansavimo šaltinių</t>
  </si>
  <si>
    <t>Finansavimas iš valstybės biudžeto</t>
  </si>
  <si>
    <t>Pareiškėjo / projekto vykdytojo  ir partnerio (-ių) lėšos</t>
  </si>
  <si>
    <t>1.1.</t>
  </si>
  <si>
    <t>1.1.1.</t>
  </si>
  <si>
    <t>1.1.1.1.</t>
  </si>
  <si>
    <t>Priemonė:  Ikimokyklinio ir priešmokyklinio ugdymo prieinamumo didinimas</t>
  </si>
  <si>
    <t>1.1.1.1.1.</t>
  </si>
  <si>
    <t>1.1.1.1.2.</t>
  </si>
  <si>
    <t>1.1.1.1.3.</t>
  </si>
  <si>
    <t>1.1.1.2.</t>
  </si>
  <si>
    <t>1.1.1.2.1.</t>
  </si>
  <si>
    <t>1.1.1.2.2.</t>
  </si>
  <si>
    <t>1.1.1.2.3.</t>
  </si>
  <si>
    <t>1.1.1.2.4.</t>
  </si>
  <si>
    <t>1.1.1.2.5.</t>
  </si>
  <si>
    <t>2 lentelė. Projektams priskirti produkto vertinimo kriterijai.</t>
  </si>
  <si>
    <t>Produkto vertinimo kriterijai</t>
  </si>
  <si>
    <t>Kodas (I)*</t>
  </si>
  <si>
    <t>Pavadinimas (I)</t>
  </si>
  <si>
    <t>Kodas (II)*</t>
  </si>
  <si>
    <t>Pavadinimas (II)</t>
  </si>
  <si>
    <t>Kodas (III)*</t>
  </si>
  <si>
    <t>Pavadinimas (III)</t>
  </si>
  <si>
    <t>Kodas (IV)*</t>
  </si>
  <si>
    <t>Pavadinimas (IV)</t>
  </si>
  <si>
    <t>Kodas (V)*</t>
  </si>
  <si>
    <t>Pavadinimas (V)</t>
  </si>
  <si>
    <t>Siekiama reikšmė (V)</t>
  </si>
  <si>
    <t>Kodas (VI)*</t>
  </si>
  <si>
    <t>Pavadinimas (VI)</t>
  </si>
  <si>
    <t>Siekiama reikšmė (VI)</t>
  </si>
  <si>
    <t xml:space="preserve"> - </t>
  </si>
  <si>
    <t>* pagal iš  ES ar kitos tarptautinės finansinės paramos programavimo dokumentuose ar planavimo dokumentuose, kuriuose nustatytos nacionalinės regioninės politikos įgyvendinimo priemonės, nustatytų produkto stebėsenos rodiklių kodus.</t>
  </si>
  <si>
    <t>3 lentelė. Projektų aprašymai.</t>
  </si>
  <si>
    <t>Projekto aprašymas*</t>
  </si>
  <si>
    <t>* Projektų aprašymai, charakterizuojantys planuojamas vykdyti veiklas, jų įgyvendinimo vietas, pertvarkomus objektus ir kitas specifines projekto charakteristikas (iki 700 spaudos ženklų).</t>
  </si>
  <si>
    <t>Nuoroda Plane</t>
  </si>
  <si>
    <t>Projekto aprašymas</t>
  </si>
  <si>
    <t>Prioriteto Nr.</t>
  </si>
  <si>
    <t>Tikslo Nr.</t>
  </si>
  <si>
    <t>Uždavinio Nr.</t>
  </si>
  <si>
    <t>Priemonės Nr.</t>
  </si>
  <si>
    <t>Finansavimas iš ES investicijų ar kitos tarptautinės finansinės paramos</t>
  </si>
  <si>
    <t>Kodas (V)</t>
  </si>
  <si>
    <t>Kodas (VI)</t>
  </si>
  <si>
    <t>Projekto įgyvendinimo metu numatoma modernizuoti  Kalvarijos meno mokyklos, esančios adresu Vytauto g. 11, Kalvarija, vidaus patalpas bei įsigyti šiuolaikiškius instrumentus, ugdymo priemones, kompiuterinę įrangą ir baldus.</t>
  </si>
  <si>
    <t xml:space="preserve">Projekto metu numatoma suremontuoti Šakių rajono meno mokyklos ir Šakių rajono savivaldybės jaunimo kūrybos ir sporto centro patalpas bei įsigyti reikiamą įrangą. </t>
  </si>
  <si>
    <t xml:space="preserve">Projekto įgyvendinimo metu bus įsigyjama tikslinė transporto priemonė. </t>
  </si>
  <si>
    <t>Projekto įgyvendinimo metu bus įsigyjamas kraujo analizatorius ir tikslinė transporto priemonė.</t>
  </si>
  <si>
    <t>Projekto įgyvendinimo metu numatoma modernizuoti Marijampolės moksleivių kūrybos centro padalinio, esančio R. Juknevičiaus g. 28, Marijampolėje, infrastruktūrą ir aprūpinti patalpas nauja būtiniausia neformalaus vaikų švietimo programoms vykdyti įranga ir baldais.</t>
  </si>
  <si>
    <t>Projekto įgyvendinimo metu bus atlikti pastato, esančio Laisvės g. 2 Kalvarijoje, rekonstrukcijos darbai bei įsigyta ir sumontuota įranga bei baldai būtini kultūrinėms paslaugoms teikti.</t>
  </si>
  <si>
    <t>Projekto įgyvendinimo metu bus įsigyjami 23 butai Šakių rajone.</t>
  </si>
  <si>
    <t>Projekto įgyvendinimo metu bus įsigyjama medicininė įranga.</t>
  </si>
  <si>
    <t>Projekto metu bus įsigyta medicininė ir kompiuterinė įranga bei baldai.</t>
  </si>
  <si>
    <t>Projekto įgyvendinimo metu bus atliktas Marijampolės pirminės sveikatos priežiūros centro (bendrųjų patalpų, DOTS kabineto, priklausomybės nuo opioidų pakaitinio gydymo kabineto), esančių Bažnyčios g. 19 Marijampolėje, remonto darbai, įsigyjama reikiama įranga ir baldai bei tikslinė transporto priemonė</t>
  </si>
  <si>
    <t>Projekto įgyvendinimo metu bus įsigyjama medicininė ir kompiuterinė įranga.</t>
  </si>
  <si>
    <t>Projekto įgyvendinimo metu  bus įsigyta medicininė, kompiuterinė įranga ir baldai bei tikslinė transporto priemonė.</t>
  </si>
  <si>
    <t>Projekto metu planuojama atnaujinti įstaigos infrastruktūrą, remontuojant patalpas bei įsigyjant būtiną medicininę įrangą.</t>
  </si>
  <si>
    <t>Projekto įgyvendinimo metu  bus įsigyjama transporto priemonė ir medicininė įranga.</t>
  </si>
  <si>
    <t>Projekto įgyvendinimo metu numatoma teikti ambulatorines asmens sveikatos priežiūros priemones (maisto talonus) tuberkulioze sergantiesiems asmenisms ir organizuoti darbuotojų nuvykimus į infekcinių ligų kliniką kurioje bus išduodamos reikalingos vaistų dozės tuberkulioze sergantiems pacientams.</t>
  </si>
  <si>
    <t>Projekto metu numatoma rekonstruoti Vilkaviškio miesto Kęstučio ir Maironio gatvių atkarpas. Siekiant padidinti eismo saugumą numatoma pakeisti esamus šviestuvus į naujus, įrengti kelio ženklus, atlikti ženklinimą, įrengti perėją bei kitas priemones.</t>
  </si>
  <si>
    <t>Projekto metu planuojama įrengti pėsčiųjų taką nuo Lauko gatvės iki Radastų gatvės Vilkaviškio mieste.</t>
  </si>
  <si>
    <t xml:space="preserve">Pėsčiųjų ir dviračių tako su apšvietimu įrengimas Dariaus ir Girėno g., Kalvarijos mieste </t>
  </si>
  <si>
    <t>Įgyvendinant projektą planuojama koreguoti Šakių miesto su priemiesčiais bendrąjį planą su GIS sistema.</t>
  </si>
  <si>
    <t>Projekto įgyvendinimo metu planuojama sukurti Vilkaviškio miesto rekreacinę teritoriją prie Šeimenos upės nuo Vytauto g. iki Nepriklausomybės g. bei kompleksiškai sutvarkyti jos prieigas.</t>
  </si>
  <si>
    <t>Projekto įgyvendinimo metu planuojama atnaujinti Vilkaviškio miesto centrinę J. Basanavičiaus aikštę ir jos prieigas.</t>
  </si>
  <si>
    <t>Vilkaviškio miesto sodo, esančio tarp Šeimenos upelio,  Vytauto g., Rimgaudo g., J. Basanavičiaus g., viešųjų erdvių modernizavimas.</t>
  </si>
  <si>
    <t>Atnaujinti Kalvarijos miesto centrinės dalies infrastruktūrą.</t>
  </si>
  <si>
    <t>Projekto įgyvendinimo metu planuojama sutvarkyti J. Basanavičiaus aikštės prieigas.</t>
  </si>
  <si>
    <t>Projekto įgyvendinimo metu numatoma atlikti Pilviškių miestelio atviros viešosios erdvės urbanistinės infrastruktūros atnaujinimą.</t>
  </si>
  <si>
    <t>Projekto įgyvendinimo metu bus atliekamas Virbalio miestelio turgaus aikštės, Gedimino g.,  bei Virbalio miestelio parko teritorijos, Vilniaus g., atnaujinimas.</t>
  </si>
  <si>
    <t xml:space="preserve">Projekto įgyvendinimo metu numatoma pagerinti paslaugų ir asmenų aptarnavimo kokybę Marijampolės savivaldybės administracijoje ir Marijampolės socialinės pagalbos centre. </t>
  </si>
  <si>
    <t xml:space="preserve">Projekto įgyvendinimo metu bus įsigyjama kompiuterinė ir medicininė įranga bei reikiami baldai.  
</t>
  </si>
  <si>
    <t>Projekto metu numatoma įrengti naujas ikimokyklinio ugdymo įstaigos – Kazlų Rūdos vaikų lopšelio-darželio „Pušelė”– erdves bei aprūpinti priemonėmis, skatinančiomis vaikų kūrybiškumą ir savireguliaciją.</t>
  </si>
  <si>
    <t>Projekto įgyvendinimo metu planuojama atlikti Kazlų Rūdos sporto centro, esančio Daukanto g. 18, Kazlų Rūdoje, vidaus remonto darbus. Projekto metu numatoma įsigyti reikalingiausią įrangą dziudo, graikų-romėnų imtynių, fitneso užsiėmimams, krepšiniui ir tinkliniui bei spinteles persirengimo patalpoms.</t>
  </si>
  <si>
    <t>Projekto įgyvendinimo metu numatoma rekonstruoti Marijampolės Petro Kriaučiūno viešosios bibliotekos pastatą, esantį  Vytauto g. 22, Marijampolėje, bei įsigyti įrangos ir baldų komplektą bibliotekos paslaugoms teikti.</t>
  </si>
  <si>
    <t>Projekto įgyvendinimo metu numatoma modernizuoti Marijampolės socialinės pagalbos centro Kartų namų padalinio, esančio Bažnyčios g. 19, Marijampolėje, infrastruktūrą. Taip pat papildomai prie jau esamų 15 vietų numatoma įkurti 10 naujų ilgalaikės socialinės globos vietų senyvo amžiaus asmenims.</t>
  </si>
  <si>
    <t>Siekiant įkurti savarankiško gyvenimo namus, projekto įgyvendinimo metu numatoma atlikti pastato, esančio Prapuolenių k. 1, Vilkaviškio r. sav. kapitalinio remonto darbus bei sutvarkyti aplink pastatą esančią teritoriją.  Projekto metu numatoma įrengti 12 vietų automobilių parkavimo aikštelę.</t>
  </si>
  <si>
    <t xml:space="preserve"> Projekto įgyvendinimo metu numatoma įsigyti 14 socialinių būstų Kazlų Rūdos savivaldybėje bei jiems būtiną įrangą (elektrines virykles su orkaitėmis).</t>
  </si>
  <si>
    <t>Projekto metu planuojama įsigyti 20 socialinių būstų bei jiems būtina įranga (20 vnt. viryklių su orkaitėmis).</t>
  </si>
  <si>
    <t>Projekto įgyvendinimo metu numatoma atlikti pastato (3 ir 4 aukšto), esančio S. Neries g. 42, Vilkaviškyje, kapitalinį remontą, jame įrengiant 18 socialinių būstų bei įsigyti jiems būtiną įrangą (18 viryklių su orkaitėmis) Taip pat projekto metu numatoma įsigyti 14 būstų, iš jų 8 butus Vilkaviškio mieste, 6 butus Kybartų mieste.</t>
  </si>
  <si>
    <t>Projekto įgyvendinimo metu planuojama įsigyti būtiną medicininę įrangą.</t>
  </si>
  <si>
    <t>Projekto įgyvendinimo metu planuojama įsigyti būtiną medicininę įrangą bei tikslinę transporto priemonę – automobilį.</t>
  </si>
  <si>
    <t>Projekto įgyvendinimo metu numatoma atlikti šildymo sistemos ir tualeto patalpos remonto darbus, adresu Kęstučio g. 16, Liudvinavas, bei įsigyti reikiamą įrangą.</t>
  </si>
  <si>
    <t>Projekto įgyvendinimo metu  bus atlikti pastato, esančio, Kosmonautų g. 55 a, Marijampolėje, remonto darbai bei įsigyta reikiama medicininė, kompiuterinė įranga ir baldai.</t>
  </si>
  <si>
    <t xml:space="preserve">Projekto įgyvendinimo metu numatoma įsigyti įrangą ir tikslinę transporto priemonę bei įrengti priklausomybės nuo opioidų pakaitinio gydymo kabinetą ir  įsigyti jam reikalingą įrangą ir baldus. </t>
  </si>
  <si>
    <t xml:space="preserve">Projekto įgyvendinimo metu planuojama modernizuoti įstaigos infrastruktūrą bei įsigyti būtiną medicininę įrangą ir kompiuterinę įrangą. </t>
  </si>
  <si>
    <t xml:space="preserve">Projekto metu planuojamas įsigyti reikiamą medicininę įrangą  ir tikslinę transporto priemonę. 
</t>
  </si>
  <si>
    <t>Projekto įgyvendinimo metu bus atlikti VšĮ Kybartų PSPC patalpų, esančių Tarybų g. 4, Kybartuose, vidaus patalpų remonto darbai bei įsigyjama medicininė ir kompiuterinė įranga.</t>
  </si>
  <si>
    <t>Projekto įgyvendinimo metu numatoma teikti ambulatorines asmens sveikatos priežiūros priemones (maisto talonus) tuberkulioze sergantiesiems asmenims. Taip pat projekto metu numatytos vykdančiojo personalo kelionės bei komandiruotės, kurių metu vaistai ambulatoriniams tuberkuliozės gydymui bus vežami į sergančiųjų gyvenamąją vietovę.</t>
  </si>
  <si>
    <t>Projekto metu numatoma rekonstruoti Vilkaviškio miesto J. Janonio gatvę. Siekiant padidinti eismo saugumą numatoma pakeisti esamus šviestuvus į naujus, įrengti kelio ženklus, atlikti ženklinimą ir įrengti perėją su greitį ribojančiais kalneliais.</t>
  </si>
  <si>
    <t xml:space="preserve"> Projekto įgrvendinimo metu numatomas Vilkaviškio miesto Vilniaus gatvės rekonstravimas ir pėsčiųjų tako įrengimas Vilkaviškio miesto Rūtų gatvėje.</t>
  </si>
  <si>
    <t xml:space="preserve">Projekto metu planuojama įrengti pėsčiųjų ir dviračių taką Kazlų Rūda – naujosios miesto kapinės, nuo kelio dangos jį atskiriant vejos juosta, įrengiant ženklinimą, apšvietimą. </t>
  </si>
  <si>
    <t xml:space="preserve">Projekto įgyvendinimo metu numatoma nutiesti  nuotekų (Ąžuolų Būdoje, Antanave, Kazlų Rūdoje) ir vandentiekio tinklus (Ąžuolų Būdoje, Antanave, Plutiškėse) bei rekonstruoti vandentiekio tinklus (Bagotojoje, Kazlų Rūdoje) Kazlų Rūdos savivaldybėje. </t>
  </si>
  <si>
    <t>Projekto įgyvendinimo metu numatoma vandentiekio ir nuotekų tinklų plėtra Šakiuose, Kudirkos Naumiestyje, Griškabūdyje, Plokščiuose, nuotekų surinkimo tinklų rekonstrukcija Lukšiuose ir Gelgaudiškyje, vandens gerinimo įrenginių statyba Kiduliuose ir Sintautuose, geriamojo vandens tiekimo ir nuotekų tvarkymo infrastruktūros inventorizacija Šakių rajone.</t>
  </si>
  <si>
    <t>Projekto įgyvendinimo metu numatomas geriamojo vandens tiekimo ir nuotekų tvarkymo sistemų renovavimas ir plėtra Kalvarijos mieste bei vandens gerinimo įrenginių statyba Kalvarijos mieste ir Jungėnų kaime.</t>
  </si>
  <si>
    <t>Projekto įgyvendinimo metu numatoma naujų nuotekų tinklų statyba Gižų ir  Klausučių  k.,vandentiekio ir nuotekų tinklų statyba  Kisiniškių ir Didžiųjų Šelvių k., nuotekų tinklų rekonstrukcija Vilkaviškio mieste, nuotekų valyklos įrengimas Gižų kaime Vilkaviškio rajone, asenizacinės mašinos pirkimas</t>
  </si>
  <si>
    <t>Projekto įgyvendinimo metu numatoma vandens gerinimo įrenginių statyba Kalvarijos savivaldybės Liubavo ir Sangrūdos kaimuose.</t>
  </si>
  <si>
    <t>Projekto įgyvendinimo metu bus tvarkomas Pašešupio parkas (teritorijos tvarkymo plano parengimas; želdinių pertvarkymas; želdinių įsigijimas; paviršinių vandens telkinių ir dirbtinių nepratekamų paviršinių vandens telkinių tvarkymas; priekrančių tvarkymas; pėsčiųjų takų įrengimas; natūralios gamtos stebėjimo vietų įrengimas; mažosios kraštovaizdžio architektūros statinių įrengimas ir kt.).</t>
  </si>
  <si>
    <t xml:space="preserve">Projekto metu bus sutvarkomos teritorijos, esančios Kazlų Rūdos mieste tarp M. Valančiaus g., J. Basanavičiaus g. ir Taikos g. ir S. Daukanto g. 7A, bei įsigyjamas traktoriukas - žoliapjovė.
</t>
  </si>
  <si>
    <t xml:space="preserve">Projekto metu bus likviduojami kraštovaizdį darkantys, bešeimininkiai apleisti pastatai, sutvarkoma teritorija.  </t>
  </si>
  <si>
    <t xml:space="preserve">Įgyvendinant projektą bus formuojamas kraštovaizdis ir gerinama   ekologinė būklė Šešupės senslėnio teritorijoje Kalvarijos mieste bei įsigyjama įranga ir (ar) inventorius, skirtas sutvarkytos teritorijos priežiūrai. </t>
  </si>
  <si>
    <t>Projekto metu bus tvarkomos gamtinio karkaso teritorijos ir  formuojamas kraštovaizdis.</t>
  </si>
  <si>
    <t>Projekto įgyvendinimo metu planuojama sutvarkyti Vilkaviškio miesto viešąsias teritorijas prie Vilkaviškio kultūros centro ir Vilkaviškio vaikų ir jaunimo centro.</t>
  </si>
  <si>
    <t>Įgyvendinant projektą bus tvarkomos Kybartų miesto viešosios erdvės bei remontuojamos Kybartų kultūros centro vidaus patalpos, pritaikant patalpas tikslinės teritorijos bendruomenės poreikiams bei veikloms.</t>
  </si>
  <si>
    <t>Įgyvendinant projektą  A. Tatarės g. esančiuose žemės sklypuose  bus įrengtos/sutvarkytos viešosios erdvės bei atlikta Lukšių miesto kultūros namų pastato A. Tatarės g. 39 (pastato  dalies (rūsio patalpų) konversija, pritaikant jas bendruomenės poreikiams.</t>
  </si>
  <si>
    <t>Projekto metus bus atnaujinama turgaus aikštės infrastruktūra ir   įrengiama centrinė reprezentacinė aikštė. Taip pat įgyvendinant projektą bus suformuojamos rekreacinės zonos su vaikų žaidimų aikštelėmis, įrengiamas pėsčiųjų takas ir plėtojama apšvietimo sistema šalia daugiabučių gyvenamųjų namų.</t>
  </si>
  <si>
    <t>Projekto įgyvendinimo metu bus sutvarkomos Kudirkos Naumiesčio miesto dalies viešosios erdvės, pastatomas viešasis tualetas, įrengiama sporto aikštelė, sutvarkomos nenaudojamos patalpos ir pritaikomos bendruomenės poreikiams.</t>
  </si>
  <si>
    <t>–</t>
  </si>
  <si>
    <t xml:space="preserve"> –</t>
  </si>
  <si>
    <t>1.2.1.2.1</t>
  </si>
  <si>
    <t>1.3.2.2.21</t>
  </si>
  <si>
    <t>1.3.2.2.22</t>
  </si>
  <si>
    <t>1.3.2.2.23</t>
  </si>
  <si>
    <r>
      <rPr>
        <sz val="9"/>
        <color theme="1"/>
        <rFont val="Times New Roman"/>
        <family val="1"/>
        <charset val="186"/>
      </rPr>
      <t>Projekto įgyvendinimo metu numatoma vandens tiekimo ir nuotekų tinklų statyba Buktoje, Igliaukoje ir Sasnavoje, nuotekų tinklų statyba Liudvinave ir Patašinėje, vandens tiekimo tinklų rekonstrukcija Balsupiuose ir  Želsvoje, nuotekų tinklų rekonstrukcija Marijam</t>
    </r>
    <r>
      <rPr>
        <sz val="9"/>
        <rFont val="Times New Roman"/>
        <family val="1"/>
        <charset val="186"/>
      </rPr>
      <t xml:space="preserve">polės gyvenvietėje, nuotekų valymo įrenginių statyba Buktoje. </t>
    </r>
  </si>
  <si>
    <t>3 lentelė. Projektams priskirti produkto ir rezultato vertinimo kriterijai.</t>
  </si>
  <si>
    <t>4 lentelė. Numatomų sukurti produktų ir rezultatų (siektinų produkto ir rezultato vertinimo kriterijų reikšmių) suvestinė.</t>
  </si>
  <si>
    <r>
      <t>Produkto ir rezultato vertinimo kriterijus</t>
    </r>
    <r>
      <rPr>
        <sz val="9"/>
        <color theme="1"/>
        <rFont val="Times New Roman"/>
        <family val="1"/>
        <charset val="186"/>
      </rPr>
      <t xml:space="preserve"> (pavadinimas)</t>
    </r>
  </si>
  <si>
    <r>
      <t xml:space="preserve">Siekiama reikšmė </t>
    </r>
    <r>
      <rPr>
        <sz val="9"/>
        <color theme="1"/>
        <rFont val="Times New Roman"/>
        <family val="1"/>
        <charset val="186"/>
      </rPr>
      <t>(projektams priskirtų kriterijų reikšmių suma)</t>
    </r>
  </si>
  <si>
    <r>
      <t xml:space="preserve">Darnaus judumo priemonės miestuose (pėsčiųjų ir dviračių takų infrastruktūra, </t>
    </r>
    <r>
      <rPr>
        <i/>
        <sz val="9"/>
        <color theme="1"/>
        <rFont val="Times New Roman"/>
        <family val="1"/>
        <charset val="186"/>
      </rPr>
      <t>Park and Ride</t>
    </r>
    <r>
      <rPr>
        <sz val="9"/>
        <color theme="1"/>
        <rFont val="Times New Roman"/>
        <family val="1"/>
        <charset val="186"/>
      </rPr>
      <t xml:space="preserve">, </t>
    </r>
    <r>
      <rPr>
        <i/>
        <sz val="9"/>
        <color theme="1"/>
        <rFont val="Times New Roman"/>
        <family val="1"/>
        <charset val="186"/>
      </rPr>
      <t>Bike and Ride</t>
    </r>
    <r>
      <rPr>
        <sz val="9"/>
        <color theme="1"/>
        <rFont val="Times New Roman"/>
        <family val="1"/>
        <charset val="186"/>
      </rPr>
      <t xml:space="preserve"> aikštelės, elektromobilių įkrovimo stotelių įrengimas ir kita)</t>
    </r>
  </si>
  <si>
    <t>2.1.1.4.6</t>
  </si>
  <si>
    <t>R04-5516-190000-5166</t>
  </si>
  <si>
    <t>Pėsčiųjų tako tarp Vilkaviškio ligoninės ir poliklinikos įrengimas</t>
  </si>
  <si>
    <t>2.1.1.3.9</t>
  </si>
  <si>
    <t>R04-5511-120000-5119</t>
  </si>
  <si>
    <t>Kazlų Rūdos miesto Vytauto gatvės dalies infrastruktūros gerinimas</t>
  </si>
  <si>
    <t xml:space="preserve">Įgyvendinant projektą planuojama rekonstruoti pėsčiųjų tako dalį, esančią Vytauto gatvėje, Kazlų Rūdoje, nuo kelio dangos jį atskiriant vejos juosta, įrengiant ženklinimą. </t>
  </si>
  <si>
    <t>Vilkaviškio miesto Kęstučio ir Maironio gatvių dalių rekonstrukcija</t>
  </si>
  <si>
    <t>Kalvarijos miesto Laisvės gatvės rekonstrukcija</t>
  </si>
  <si>
    <t>2.2.1.4.</t>
  </si>
  <si>
    <t>Priemonė:Skatinti užimtumą regione</t>
  </si>
  <si>
    <t>2.2.1.4.1.</t>
  </si>
  <si>
    <t>R04-0000-510000-0001</t>
  </si>
  <si>
    <t>UAB „Juodeliai“ pakavimo elementų gamyklos statybos projektas</t>
  </si>
  <si>
    <t>UAB "Juodeliai"</t>
  </si>
  <si>
    <t>KT</t>
  </si>
  <si>
    <t>P.S.434</t>
  </si>
  <si>
    <t>Pagal veiksmų programą ERPF lėšomis atnaujintos ikimokyklinio ir/ar priešmokyklinio ugdymo vietos</t>
  </si>
  <si>
    <t>RPS.01</t>
  </si>
  <si>
    <t xml:space="preserve">Sukurtos darbo vietos </t>
  </si>
  <si>
    <t>Įgyvendinant projektą planuojama įrengti 3 naujas vaikų ugdymo grupes ir edukacines erdves, bei įsigyti edukacinei veiklai reikalingą įrangą.</t>
  </si>
  <si>
    <t>Įgyvendinant projektą numatoma atlikti Pilviškių "Santakos" gimnazijos ikimokyklinio ugdymo skyriaus patalpų rangos darbus ir kokybiškam ugdymui vykdyti įsigyti būtiną įrangą bei baldus.</t>
  </si>
  <si>
    <t>Projekto metu numatoma rekonstruoti Kalvarijos miesto Laisvės gatvės atkarpą.</t>
  </si>
  <si>
    <t>Projekto įgyvendinimo metu numatoma gerinti gatvių techninius parametrus ir diegti eismo saugos priemones.</t>
  </si>
  <si>
    <t>Projekto įgyvendinimo metu Vilkaviškio mieste planuojama įrengti naują Šiaurės gatvės ruožą tarp Vienybės ir Pilviškių gatvių</t>
  </si>
  <si>
    <t>Projekto įgyvendinimo metu bus diegiamos inovatyvios technologijos, naujai statomoje gamykloje. Visi procesai bus maksimaliai automatizuoti ir standartizuoti. Bus suinstaliuota kol kas pasaulyje analogų neturinti pjovimo linija.</t>
  </si>
  <si>
    <t>R04-9907-293600-9071</t>
  </si>
  <si>
    <t xml:space="preserve">Investicijų pritraukimui svarbios inžinerinės infrastruktūros vystymas </t>
  </si>
  <si>
    <t>07.1.1-CPVA-V-907</t>
  </si>
  <si>
    <t>R.N.921</t>
  </si>
  <si>
    <t>Vietos vienetų investicijos tvarkomoje teritorijoje ir (ar) su projektu susijusioje teritorijoje</t>
  </si>
  <si>
    <t>R.N.922</t>
  </si>
  <si>
    <t xml:space="preserve">Naujos darbo vietos tvarkomoje teritorijoje ir (ar) su projektu susijusioje teritorijoje </t>
  </si>
  <si>
    <t xml:space="preserve">Sukurtos arba atnaujintos atviros erdvės miestų vietovėse </t>
  </si>
  <si>
    <t>Projekto įgyvendinimo metu numatoma 3 investicijoms skirtuose sklypyose (2 iš kurių yra LEZ) įrengti susisiekimo ir inžinerinę infrastruktūrą: privažiavimo kelią (gatvę), vandentiekį, buitinių nuotekų, lietaus nuotekų tinklus, elektros perdavimo linijas, dujotiekį, komunikacijų (ryšių) koridorius. Rengiami infrastruktūros objektų techniniai projektai.</t>
  </si>
  <si>
    <t xml:space="preserve">Įgyvendinant projektą numatoma įrengti pėsčiųjų taką su apšvietimu nuo Vilkaviškio ligoninės iki Vilkaviškio poliklinikos. Planuojamas naujai įrengiamo tako ilgis apie 160 m. </t>
  </si>
  <si>
    <t>Marijampolės miesto paviršinių nuotekų tvarkymo sistemų rekonstrukcija ir plėtra</t>
  </si>
  <si>
    <t>Įgyvendinant projektą siekiama didinti viešojo transporto patrauklumą, įdiegiant elektroninio bilieto sistemą; modernizuoti viešojo transporto informacinę sistemą; rekonstruoti pėsčiųjų perėjas su naujai įrengta apšvietima sistema, perėjas pritaikant specialiųjų poreikių turintiems žmonėms; modernizuoti viešojo transporto stoteles ir pritaikyti specialiųjų poreiių turintiems žmonėms.</t>
  </si>
  <si>
    <t>Marijampolės miesto paviršinių nuotekų tinklų rekonstrukcija; Marijampolės miesto paviršinių nuotekų tinklų nauja statyba; Marijampolės miesto paviršinių nuotekų valymo įrenginių statyba - 4 vnt.; Marijampolės miesto paviršinių nuotekų tinklų inventorizacija.</t>
  </si>
  <si>
    <t>Pėsčiųjų ir dviračių takų įrengimas teritorijoje tarp V. Kudirkos ir Kęstučio gatvių Šakiuose</t>
  </si>
  <si>
    <t>Rekonstruotų dviračių ir / ar pėsčiųjų takų ir / ar trasų ilgis</t>
  </si>
  <si>
    <t>Įrengtų naujų dviračių ir / ar pėsčiųjų takų ir / ar trasų ilgis</t>
  </si>
  <si>
    <t>Įgyvendinant projektą siekiama rekonstruoti susidėvėjusią, palei Šešupę einančią, pėsčiųjų tako atkarpą Pašešupio parko ribose, siekiant ją pritaikyti pėsčiųjų ir dviračių eismui, geresniam ir aplinkai draugiškam susisiekimui. Tokiu būdu Marijampolės miesto pėsčiųjų ir dviračių takų sistema bus geriau pritaikyta šiuolaikiniams visuomenės poreikiams, prisidės prie didesnį dviračių naudojimo skatinimo ir taip mažins neigiamą automobilių naudojimo įtaką.</t>
  </si>
  <si>
    <t>Teritorijos tarp Vilkaviškio kultūros centro, Vilkaviškio autobusų stoties, Vaikų ir jaunimo centro sutvarkymas</t>
  </si>
  <si>
    <t>Vilkaviškio miesto centrinės Basanavičiaus aikštės ir jos prieigų sutvarkymas</t>
  </si>
  <si>
    <t>Kompleksinis Marijampolės miesto teritorijos prie Vytauto, P.Armino, Aušros, V.Kudirkos ir Mindaugo gatvių viešųjų erdvių sutvarkymas</t>
  </si>
  <si>
    <t>Šakių rajono pirminės asmens sveikatos priežiūros veiklos efektyvumo didinimas</t>
  </si>
  <si>
    <t>Investicijas gavusių socialinių 
paslaugų infrastruktūros objektų skaičius</t>
  </si>
  <si>
    <t>Pėsčiųjų tako įrengimas teritorijoje tarp Radastų ir Lauko g. Vilkaviškio mieste</t>
  </si>
  <si>
    <t>Dviračių takas Kazlų Rūda - naujosios miesto kapinės</t>
  </si>
  <si>
    <t>Rekonstruotų dviračių ir / ar 
pėsčiųjų takų ir / ar trasų ilgis</t>
  </si>
  <si>
    <t>Pėsčiųjų ir dviračių tako įrengimas Dariaus ir Girėno g., Kalvarijos mieste</t>
  </si>
  <si>
    <t>P.B.239</t>
  </si>
  <si>
    <t>Pastatyti arba atnaujinti viešieji arba komerciniai pastatai miestų vietovėse</t>
  </si>
  <si>
    <t>Naujos atviros erdvės vietovėse nuo 1 iki 6 tūkst. gyv. (išskyrus 
savivaldybių centrus)</t>
  </si>
  <si>
    <t xml:space="preserve">Viešojo valdymo institucijų darbuotojai, kurie dalyvavo pagal veiksmų programą ESF lėšomis vykdytose veiklose, skirtose stiprinti teikiamų paslaugų ir (ar) aptarnavimo kokybės gerinimui reikalingas kompetencijas </t>
  </si>
  <si>
    <t>Parengtos piliečių chartijos</t>
  </si>
  <si>
    <t>Teritorijų, kuriose įgyvendintos kraštovaizdžio formavimo priemonės, plotas</t>
  </si>
  <si>
    <t>Projekto įgendinimo metu planuojama rekostruoti Kauno gatvės dalį ir Kempingo gatvę.</t>
  </si>
  <si>
    <t xml:space="preserve"> Projekto įgyvendinimo metu numatoma atlikti Marijampolės vaikų lopšelio-darželio „Rasa“ pastato, esančio Rasos g. 21, Marijampolėje, vidaus erdvių modernizavimą, aprūpinant modernizuotas/naujai įrengtas grupes reikiama įranga ir  baldais, skatinančiais vaikų kūrybiškumą ir savireguliaciją. </t>
  </si>
  <si>
    <t xml:space="preserve">Projekto įgyvendinimo metu numatoma modernizuoti Kalvarijos gimnazijos vidaus patalplas (sporto salę), esančias J. Basanavičiaus g. 16, Kalvarijos mieste,  bei modernizuotas patalpas aprūpinti reikalinga įranga ir baldais. </t>
  </si>
  <si>
    <t>Projekto įgyvendinimo metu numatoma atlikti Plutiškių gimnazijos pastato, esančio Mokyklos g. 4, Plutiškių k., Kazlų Rūdos sav., vidaus erdvių modernizavimą bei aprūpinti reikalinga įranga.</t>
  </si>
  <si>
    <t xml:space="preserve"> Projekto įgyvendinimo metu numatoma modernizuoti Vilkaviškio „Aušros“gimnazijos vidaus patalpas, esančias Vienybės g. 52, Vilkaviškyje, bei įsigyti reikiamą  įrangą ir baldus. </t>
  </si>
  <si>
    <t xml:space="preserve">Projekto įgyvendinimo metu numatoma modernizuoti Marijampolės Rygiškių Jono gimnazijos pastato, esančio Kauno g. 7, Marijampolėje, vidaus patalas, įrengiant modernias kūrybiškumą skatinančias edukacines erdves bei įsigyjant būtiną įrangą ir baldus, reikalingus kokybiškam ugdymui(si) užtikrinti. </t>
  </si>
  <si>
    <t>Projekto įgyvendinimo metu planuojama modernizuoti Kriūkų mokyklos vidaus patalpas, esančias Mokyklos g. 2, Joginiškių k., ir Lekėčių mokyklos vidaus patalpas, esančias Pušyno g. 8, Lekėčių mstl., bei šioms mokykloms įsigyti baldų ir įrangos ikimokykliniam ir priešmokykliniam ugdymui bei lauko žaidimų aikštelių įrangą. Lekėčių mokyklai papildomai planuojama įsigyti pradiniam bei neformaliam ugdymui reikalingus baldus ir įrangą.</t>
  </si>
  <si>
    <t>Projekto įgyvendinimo metu numatoma modernizuoti Vilkaviškio vaikų ir jaunimo centro, esančio Vytauto g. 26, Vilkaviškyje, vidaus patalpas bei įsigyti reikalingą įrangą ir baldus vykdyti neformalaus ugdymo veiklai.</t>
  </si>
  <si>
    <t>Įgyvendinant projektą bus atlikti kultūros paveldo objekto – pastato, esančio Atgimimo g.5, Kazlų Rūdoje – tvarkybos ir rekonstrukcijos bei aplinkos sutvarkymo darbai bei įsigytama įranga reikalinga muziejinei, edukacinei ir kitoms kultūrinėms veikloms vykdyti.</t>
  </si>
  <si>
    <t>Projekto įgyvendinimo metu numatoma rekonstruoti Senelių globos namų pastatą, esantį Maironio g. 12, Kazlų Rūdoje, bei suremontuoti pagrindinį įėjimą į kiemą ir pastatą, pritaikant  neįgaliems senyvo amžiaus asmenims. Projekto metu bus įsigyta įranga, būtina socialinėms paslaugoms teikti.</t>
  </si>
  <si>
    <t>Projekto įgyvendinimo metu numatoma rekonstruoti  Kudirkos Naumiesčio parapijos socialinės pagalbos centro pastatą, esantį P. Mašioto g. 20, Kudirkos Naumiestyje, įkuriant jame grupinio gyvenimo namus bei maksimaliai pritaikant juos senyvo amžiaus asmenų ir asmenų su negalia poreikiams.</t>
  </si>
  <si>
    <t>Projekto įgyvendinimo metu numatoma atlikti gyvenamojo pastato, esančio Vytauto g. 49, Marijampolėje, atnaujinimo (modernizavimo) ir kapitalinio remonto darbus, įrengiant jame 77 socialinius būstus bei įsigyti būtiną įrangą (77 vnt. elektrines virykles su orkaitėmis).</t>
  </si>
  <si>
    <t>Projekto įgyvendinimo metu planuojama atlikti VšĮ Kalvarijos PSPC patalpų (bendrųjų patalpų, DOTS kabineto, priklausomybės nuo opioidų pakaitinio gydymo kabineto (įrengti)), esančių Vytauto g. 9, Kalvarijoje, remonto darbus bei įsigyti reikiamus baldus ir  medicininę bei kompiuterinę įrangą. Taip pat projekto metu planuojama įsigyti tikslinės transporto priemonės, skirtas VšĮ Kalvarijos PSPC, VšĮ Sangrūdos ambulatorijai, Algio Masilionio gydymo klinikai.</t>
  </si>
  <si>
    <t xml:space="preserve">Projekto įgyvendinimo metu bus modernizuojama keturių Kazlų Rūdos savivaldybėje veikiančių pirminės sveikatos priežiūros įstaigų (viešosios įstaigos ,,Kazlų Rūdos pirminės sveikatos priežiūros centras“, UAB ,,Šuolis pirmyn“  IĮ ,,Rasuolės Klusevičienės ambulatorijos“ ir UAB „Jūsų sveikata“) infrastruktūra. Projekto metu numatoma atnaujinti patalpas, įsigyti medicinos ir kitą įrangą, tikslines transporto priemones. Kazlų Rūdos pirminės asmens sveikatos priežiūros centre bus įrengti pakaitinio gydymo ir DOTS kabinetai, įsigyjama jiems reikiama įranga bei baldai. </t>
  </si>
  <si>
    <t>Projekto metu planuojama įsigyti tikslinę transporto priemonę, medicininę, kompiuterinę įrangą ir baldus bei patalpas pritaikyti neįgaliųjų poreikiams - įrengti keltuvą tarp klinikos aukštų.</t>
  </si>
  <si>
    <t>Projekto įgyvendinimo metu bus įsigyjama medicininė ir odontologinė įranga.</t>
  </si>
  <si>
    <t xml:space="preserve">Projekto įgyvendinimo metu bus modernizuojama aštuonių Šakių rajono savivaldybėje veikiančių pirminės sveikatos priežiūros įstaigų (VšĮ Šakių PSPC, VšĮ Griškabūdžio ambulatorija, VšĮ Kudirkos Naumiesčio PSPC, VšĮ Lukšių ambulatorija ir VšĮ Lekėčių ambulatorija, VšĮ Panemunių ambulatorija , VšĮ Kidulių ambulatorija, VšĮ Gelgaudiškio ambulatorija) infrastruktūra. Projekto metu numatoma atnaujinti patalpas, įsigyti reikiamą medicinę, kompiuterinę įrangą, baldus ir tikslines transporto priemones. VšĮ Šakių PSPC bus įrengtas  DOTS kabinetas, įsigyjama jam reikiama įranga bei baldai. </t>
  </si>
  <si>
    <t xml:space="preserve">Projekto metu numatomas pastato, esančio P. Jašinsko g. 2,  vidaus patalpų remonto darbai bei įsigyjama medicininė, kompiuterinė įranga ir baldai. Taip pat projekto metu planuojama įrengti tiesiogiai stebimo gydymo kurso (DOTS) ir  priklausomybės nuo opioidų gydymui kabinetus, įsigyti jiems reikiamą įrangą bei baldus. </t>
  </si>
  <si>
    <t xml:space="preserve">Projekto įgyvendinimo metu numatoma organizuoti edukacinius renginius Vilkaviškio r. sav. gyventojoms, teikti konsultacijas bei aktualią su sveikata susijusią informaciją. </t>
  </si>
  <si>
    <t>Projekto įgyvendinimo metu numatoma teikti ambulatorines asmens sveikatos priežiūros priemones (maisto talonus) tuberkulioze sergantiesiems asmenisms bei kompensuoti  DOTS kabineto darbuotojo darbo užmokesčio, transporto išlaidas.</t>
  </si>
  <si>
    <t xml:space="preserve"> Projekto įgyvendinimo metu numatoma teikti ambulatorines asmens sveikatos priežiūros priemones (maisto talonus) tuberkulioze sergantiesiems asmenims.Taip pat projekto metu numatytos vykdančiojo personalo kelionės bei komandiruotės, kurių metu vaistai ambulatoriniams tuberkuliozės gydymui bus vežami į sergančiųjų gyvenamąją vietovę.</t>
  </si>
  <si>
    <t>Kazlų Rūdos miesto Gedimino (važiuojamosios dalies dangos modernizavimas/atnaujinimas įrengiant viensluoksnę dangą) ir Kęstučio (važiuojamosios dalies dangos asfaltavimas) gatvių dalių rekonstrukcija bei eismo saugumo priemonių diegimas (įrengiant modernius pėsčiųjų takus - šaligatvius),  įrengiant lietaus nuotekų sistemą, apšvietimo sistemą.</t>
  </si>
  <si>
    <t>Pėsčiųjų tako įrengimas teritorijoje tarp 
Radastų ir Lauko g. Vilkaviškio mieste</t>
  </si>
  <si>
    <t>Dviračių takas Kazlų Rūda - naujosios 
miesto kapinės</t>
  </si>
  <si>
    <t>Pėsčiųjų ir dviračių takų įrengimas teritorijoje tarp V. Kudirkos ir Kęstučio 
gatvių Šakiuose</t>
  </si>
  <si>
    <t xml:space="preserve">Projekto vykdymo metu bus įrengtas naujas pėsčiųjų ir dviračių takas tarp V. Kudirkos ir Kęstučio gatvių, Šakiuose. </t>
  </si>
  <si>
    <t>Projekto įgyvendinimo metu numatomas geriamojo vandens tiekimo tinklų projektavimas ir rekonstrukcija Kybartų mieste, nuotekų surinkimo tinklų projektavimas ir statyba Virbalio, Kybartų miestuose, Maldėnų kaime, nuotekų valymo įrenginių projektavimas ir statyba Maldėnų kaime bei geriamojo vandens tiekimo ir nuotekų surinkimo tinklų inventorizacija.</t>
  </si>
  <si>
    <t>Teritorijos tarp Vilkaviškio kultūros
centro, Vilkaviškio autobusų stoties, Vaikų ir jaunimo centro sutvarkymas</t>
  </si>
  <si>
    <t>Projekto metu numatoma organizuoti tikslinių grupių asmenims informacinius ir (ar) šviečiamuosius renginius, mokymus, ir panašius veiksmus, skirtus tiesiogiai informuoti bei šviesti tikslinių grupių asmenis sveikatos išsaugojimo ir stiprinimo, ligų prevencijos bei kontrolės temomis, formuoti jų sveikos gyvensenos vertybines nuostatas, sveikatingumo įgūdžius, skleisti gerąją patirtį ir pan.</t>
  </si>
  <si>
    <t>Projekto įgyvendinimo metu numatoma Šakių r. sav. gyventojoms organizuoti sveikatinimo renginius, mokymus ir įsigyti šioms veiklos būtinos įrangos. Taip pat numatomas tikslinių grupių asmenų sveikatos ugdymas nuotolinėmis ir mobiliosiomis švietimo ir informavimo priemonėmis bei kompleksinis švietimas ir informavimas ugdant sveikatos raštingumo įgūdžius stovyklų metu.</t>
  </si>
  <si>
    <t>Projekto įgyvendinimo metu planuojama nutiesti naujus vandentiekio ir nuotekų tinklus Ąžuolų Būdoje, Antanave, Plutiškėse, Kazlų Rūdoje bei rekonstruoti vandentiekio tinklus Kazlų Rūdoje ir Bagotojoje.</t>
  </si>
  <si>
    <t xml:space="preserve">Projektu įgyvendinamos veiklos: 1) biologinių atliekų konteinerių ir (arba) kompostavimo priemonių individualioms valdoms plėtra; 2) konteinerių aikštelių įrengimas/ rekonstrukcija ir konteinerių įsigijimas konteinerių aikštelėms; 3) didelių gabaritų atliekų surinkimo aikštelių įrengimas/atnaujinimas ir (arba) pritaikymas atliekų paruošimui naudoti pakartotinai; 4)visuomenės informavimas atliekų prevencijos ir tvarkymo klausimais. </t>
  </si>
  <si>
    <t>Projekto įgyvendinimo metu numatoma nuotekų tinklų statyba Gudeliuose, nuotekų valymo įrenginių statyba Gudeliuose bei vandens tiekimo ir nuotekų tvarkymo infrastruktūros inventorizacija UAB „Sūduvos vandenys“ aptarnaujamoje teritorijoje. Skyrus papildomo finansavimo lėšas bus atlikta Marijampolės VGĮ rekonstrukcija, Balsupių, Katiliškių, Želsvos NVĮ rekonstrukcijos bei pakloti tinklai nuo Meškučių ir Padovinio iki Marijampolės NVĮ.</t>
  </si>
  <si>
    <t>Marijampolės regiono plėtros tarybos 
2013 m. lapkričio 21 d. sprendimu Nr. 51/8S-46
(Marijampolės regiono plėtros tarybos
2023 m. rugsėjo 12 d. sprendimo Nr. S-26 redakcija)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</si>
</sst>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yyyy\/mm"/>
    <numFmt numFmtId="166" formatCode="#,##0.0"/>
    <numFmt numFmtId="167" formatCode="0.000"/>
    <numFmt numFmtId="168" formatCode="_-* #,##0.0\ _€_-;\-* #,##0.0\ _€_-;_-* &quot;-&quot;??\ _€_-;_-@_-"/>
  </numFmts>
  <fonts count="21" x14ac:knownFonts="1">
    <font>
      <sz val="11"/>
      <color theme="1"/>
      <name val="Calibri"/>
      <family val="2"/>
      <charset val="186"/>
      <scheme val="minor"/>
    </font>
    <font>
      <b/>
      <sz val="9"/>
      <color theme="1"/>
      <name val="Times New Roman"/>
      <family val="1"/>
      <charset val="186"/>
    </font>
    <font>
      <sz val="11"/>
      <color theme="1"/>
      <name val="Calibri"/>
      <family val="2"/>
      <charset val="186"/>
      <scheme val="minor"/>
    </font>
    <font>
      <b/>
      <sz val="9"/>
      <color indexed="81"/>
      <name val="Tahoma"/>
      <family val="2"/>
      <charset val="186"/>
    </font>
    <font>
      <sz val="9"/>
      <color indexed="81"/>
      <name val="Tahoma"/>
      <family val="2"/>
      <charset val="186"/>
    </font>
    <font>
      <sz val="11"/>
      <color theme="1"/>
      <name val="Calibri"/>
      <family val="2"/>
      <scheme val="minor"/>
    </font>
    <font>
      <u/>
      <sz val="11"/>
      <color theme="10"/>
      <name val="Calibri"/>
      <family val="2"/>
      <charset val="186"/>
      <scheme val="minor"/>
    </font>
    <font>
      <sz val="9"/>
      <color theme="1"/>
      <name val="Times New Roman"/>
      <family val="1"/>
      <charset val="186"/>
    </font>
    <font>
      <b/>
      <sz val="9"/>
      <name val="Times New Roman"/>
      <family val="1"/>
      <charset val="186"/>
    </font>
    <font>
      <sz val="9"/>
      <name val="Times New Roman"/>
      <family val="1"/>
      <charset val="186"/>
    </font>
    <font>
      <sz val="9"/>
      <color rgb="FF000000"/>
      <name val="Times New Roman"/>
      <family val="1"/>
      <charset val="186"/>
    </font>
    <font>
      <b/>
      <i/>
      <sz val="9"/>
      <color theme="1"/>
      <name val="Times New Roman"/>
      <family val="1"/>
      <charset val="186"/>
    </font>
    <font>
      <i/>
      <sz val="9"/>
      <color theme="1"/>
      <name val="Times New Roman"/>
      <family val="1"/>
      <charset val="186"/>
    </font>
    <font>
      <sz val="9"/>
      <color theme="1"/>
      <name val="Times New Roman"/>
      <family val="1"/>
    </font>
    <font>
      <strike/>
      <sz val="9"/>
      <color theme="1"/>
      <name val="Times New Roman"/>
      <family val="1"/>
    </font>
    <font>
      <b/>
      <sz val="9"/>
      <color theme="1"/>
      <name val="Times New Roman"/>
      <family val="1"/>
    </font>
    <font>
      <sz val="8"/>
      <name val="Calibri"/>
      <family val="2"/>
      <charset val="186"/>
      <scheme val="minor"/>
    </font>
    <font>
      <sz val="7"/>
      <color theme="1"/>
      <name val="Times New Roman"/>
      <family val="1"/>
      <charset val="186"/>
    </font>
    <font>
      <sz val="10"/>
      <color theme="1"/>
      <name val="Times New Roman"/>
      <family val="1"/>
      <charset val="186"/>
    </font>
    <font>
      <strike/>
      <sz val="9"/>
      <color theme="1"/>
      <name val="Times New Roman"/>
      <family val="1"/>
      <charset val="186"/>
    </font>
    <font>
      <u/>
      <sz val="9"/>
      <color theme="1"/>
      <name val="Times New Roman"/>
      <family val="1"/>
      <charset val="186"/>
    </font>
  </fonts>
  <fills count="12">
    <fill>
      <patternFill patternType="none"/>
    </fill>
    <fill>
      <patternFill patternType="gray125"/>
    </fill>
    <fill>
      <patternFill patternType="solid">
        <fgColor rgb="FFD0CECE"/>
        <bgColor indexed="64"/>
      </patternFill>
    </fill>
    <fill>
      <patternFill patternType="solid">
        <fgColor rgb="FFD6DCE4"/>
        <bgColor indexed="64"/>
      </patternFill>
    </fill>
    <fill>
      <patternFill patternType="solid">
        <fgColor rgb="FFC9C9C9"/>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164" fontId="2" fillId="0" borderId="0" applyFont="0" applyFill="0" applyBorder="0" applyAlignment="0" applyProtection="0"/>
    <xf numFmtId="0" fontId="5" fillId="0" borderId="0"/>
    <xf numFmtId="0" fontId="6" fillId="0" borderId="0" applyNumberFormat="0" applyFill="0" applyBorder="0" applyAlignment="0" applyProtection="0"/>
  </cellStyleXfs>
  <cellXfs count="348">
    <xf numFmtId="0" fontId="0" fillId="0" borderId="0" xfId="0"/>
    <xf numFmtId="0" fontId="8" fillId="0" borderId="1" xfId="0" applyFont="1" applyBorder="1" applyAlignment="1">
      <alignment horizontal="center" vertical="top" wrapText="1"/>
    </xf>
    <xf numFmtId="0" fontId="9" fillId="9" borderId="1" xfId="0" applyFont="1" applyFill="1" applyBorder="1" applyAlignment="1">
      <alignment vertical="top" wrapText="1"/>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top" wrapText="1"/>
    </xf>
    <xf numFmtId="0" fontId="9" fillId="0" borderId="1" xfId="0" applyFont="1" applyBorder="1" applyAlignment="1">
      <alignment horizontal="left" vertical="top" wrapText="1"/>
    </xf>
    <xf numFmtId="0" fontId="7" fillId="0" borderId="1" xfId="0" applyFont="1" applyBorder="1" applyAlignment="1">
      <alignment horizontal="center" vertical="center"/>
    </xf>
    <xf numFmtId="4" fontId="7" fillId="0" borderId="1" xfId="0" applyNumberFormat="1" applyFont="1" applyBorder="1" applyAlignment="1">
      <alignment horizontal="center" vertical="center"/>
    </xf>
    <xf numFmtId="3" fontId="7" fillId="0" borderId="1" xfId="0" applyNumberFormat="1" applyFont="1" applyBorder="1" applyAlignment="1">
      <alignment horizontal="center" vertical="center"/>
    </xf>
    <xf numFmtId="4" fontId="7" fillId="0" borderId="1" xfId="0" applyNumberFormat="1" applyFont="1" applyBorder="1" applyAlignment="1">
      <alignment horizontal="center"/>
    </xf>
    <xf numFmtId="2" fontId="7" fillId="0" borderId="1" xfId="0" applyNumberFormat="1" applyFont="1" applyBorder="1" applyAlignment="1">
      <alignment horizontal="center" vertical="center"/>
    </xf>
    <xf numFmtId="4" fontId="7" fillId="0" borderId="1" xfId="0" applyNumberFormat="1" applyFont="1" applyBorder="1"/>
    <xf numFmtId="0" fontId="7" fillId="0" borderId="1" xfId="0" applyFont="1" applyBorder="1" applyAlignment="1">
      <alignment horizontal="center" vertical="top" wrapText="1"/>
    </xf>
    <xf numFmtId="0" fontId="7" fillId="0" borderId="1" xfId="0" applyFont="1" applyBorder="1" applyAlignment="1">
      <alignment wrapText="1"/>
    </xf>
    <xf numFmtId="0" fontId="7" fillId="0" borderId="1" xfId="0" applyFont="1" applyBorder="1" applyAlignment="1">
      <alignment vertical="top" wrapText="1"/>
    </xf>
    <xf numFmtId="0" fontId="7" fillId="0" borderId="0" xfId="0" applyFont="1"/>
    <xf numFmtId="0" fontId="7" fillId="0" borderId="0" xfId="0" applyFont="1" applyAlignment="1">
      <alignment horizontal="center"/>
    </xf>
    <xf numFmtId="0" fontId="7" fillId="0" borderId="0" xfId="0" applyFont="1" applyAlignment="1">
      <alignment wrapText="1"/>
    </xf>
    <xf numFmtId="0" fontId="7" fillId="0" borderId="0" xfId="0" applyFont="1" applyAlignment="1">
      <alignment vertical="top" wrapText="1"/>
    </xf>
    <xf numFmtId="0" fontId="7" fillId="0" borderId="1" xfId="0" applyFont="1" applyBorder="1"/>
    <xf numFmtId="0" fontId="7" fillId="0" borderId="1" xfId="0" applyFont="1" applyBorder="1" applyAlignment="1">
      <alignment vertical="center"/>
    </xf>
    <xf numFmtId="0" fontId="7" fillId="0" borderId="0" xfId="0" applyFont="1" applyAlignment="1">
      <alignment vertical="center"/>
    </xf>
    <xf numFmtId="4" fontId="7" fillId="0" borderId="0" xfId="0" applyNumberFormat="1" applyFont="1"/>
    <xf numFmtId="0" fontId="7" fillId="0" borderId="1" xfId="0" applyFont="1" applyBorder="1" applyAlignment="1">
      <alignment horizontal="center"/>
    </xf>
    <xf numFmtId="0" fontId="7" fillId="0" borderId="1" xfId="0" applyFont="1" applyBorder="1" applyAlignment="1">
      <alignment horizontal="center" vertical="top"/>
    </xf>
    <xf numFmtId="0" fontId="7" fillId="0" borderId="1" xfId="0" applyFont="1" applyBorder="1" applyAlignment="1">
      <alignment vertical="top"/>
    </xf>
    <xf numFmtId="0" fontId="7" fillId="0" borderId="1" xfId="0" applyFont="1" applyBorder="1" applyAlignment="1">
      <alignment horizontal="left" vertical="center" wrapText="1"/>
    </xf>
    <xf numFmtId="0" fontId="7" fillId="0" borderId="4" xfId="0" applyFont="1" applyBorder="1" applyAlignment="1">
      <alignment vertical="top" wrapText="1"/>
    </xf>
    <xf numFmtId="0" fontId="7" fillId="0" borderId="0" xfId="0" applyFont="1" applyAlignment="1">
      <alignment horizontal="center" vertical="top"/>
    </xf>
    <xf numFmtId="2" fontId="7" fillId="0" borderId="1" xfId="0" applyNumberFormat="1" applyFont="1" applyBorder="1" applyAlignment="1">
      <alignment horizontal="center" vertical="top" wrapText="1"/>
    </xf>
    <xf numFmtId="2" fontId="7" fillId="0" borderId="0" xfId="0" applyNumberFormat="1" applyFont="1" applyAlignment="1">
      <alignment horizontal="center" vertical="top"/>
    </xf>
    <xf numFmtId="4" fontId="7" fillId="0" borderId="1" xfId="0" applyNumberFormat="1" applyFont="1" applyBorder="1" applyAlignment="1">
      <alignment horizontal="center" vertical="top"/>
    </xf>
    <xf numFmtId="2" fontId="7" fillId="0" borderId="1" xfId="0" applyNumberFormat="1" applyFont="1" applyBorder="1" applyAlignment="1">
      <alignment horizontal="center" vertical="top"/>
    </xf>
    <xf numFmtId="0" fontId="9" fillId="0" borderId="0" xfId="0" applyFont="1" applyAlignment="1">
      <alignment horizontal="left" vertical="center"/>
    </xf>
    <xf numFmtId="0" fontId="9" fillId="0" borderId="0" xfId="0" applyFont="1" applyAlignment="1">
      <alignment vertical="center"/>
    </xf>
    <xf numFmtId="0" fontId="9" fillId="0" borderId="0" xfId="0" applyFont="1"/>
    <xf numFmtId="0" fontId="9" fillId="0" borderId="0" xfId="0" applyFont="1" applyAlignment="1">
      <alignment vertical="top"/>
    </xf>
    <xf numFmtId="0" fontId="1" fillId="0" borderId="1" xfId="0" applyFont="1" applyBorder="1" applyAlignment="1">
      <alignment horizontal="center" vertical="top" wrapText="1"/>
    </xf>
    <xf numFmtId="0" fontId="9" fillId="0" borderId="1" xfId="0" applyFont="1" applyBorder="1" applyAlignment="1">
      <alignment horizontal="center" vertical="top" wrapText="1"/>
    </xf>
    <xf numFmtId="0" fontId="9" fillId="0" borderId="8" xfId="0" applyFont="1" applyBorder="1" applyAlignment="1">
      <alignment horizontal="center" vertical="top" wrapText="1"/>
    </xf>
    <xf numFmtId="4" fontId="7" fillId="0" borderId="1" xfId="3" quotePrefix="1" applyNumberFormat="1" applyFont="1" applyBorder="1" applyAlignment="1">
      <alignment horizontal="center" vertical="top"/>
    </xf>
    <xf numFmtId="4" fontId="7" fillId="0" borderId="2" xfId="3" quotePrefix="1" applyNumberFormat="1" applyFont="1" applyBorder="1" applyAlignment="1">
      <alignment horizontal="center" vertical="top"/>
    </xf>
    <xf numFmtId="4" fontId="7" fillId="0" borderId="1" xfId="3" quotePrefix="1" applyNumberFormat="1" applyFont="1" applyBorder="1" applyAlignment="1">
      <alignment horizontal="center" vertical="top" wrapText="1"/>
    </xf>
    <xf numFmtId="4" fontId="7" fillId="0" borderId="2" xfId="3" quotePrefix="1" applyNumberFormat="1" applyFont="1" applyBorder="1" applyAlignment="1">
      <alignment horizontal="center" vertical="top" wrapText="1"/>
    </xf>
    <xf numFmtId="3" fontId="7" fillId="0" borderId="1" xfId="0" applyNumberFormat="1" applyFont="1" applyBorder="1" applyAlignment="1">
      <alignment horizontal="center" vertical="top"/>
    </xf>
    <xf numFmtId="0" fontId="7" fillId="0" borderId="6" xfId="0" applyFont="1" applyBorder="1" applyAlignment="1">
      <alignment horizontal="center" vertical="top" wrapText="1"/>
    </xf>
    <xf numFmtId="0" fontId="7" fillId="0" borderId="5" xfId="0" applyFont="1" applyBorder="1" applyAlignment="1">
      <alignment horizontal="center" vertical="top" wrapText="1"/>
    </xf>
    <xf numFmtId="0" fontId="7" fillId="0" borderId="9" xfId="0" applyFont="1" applyBorder="1" applyAlignment="1">
      <alignment horizontal="center" vertical="top" wrapText="1"/>
    </xf>
    <xf numFmtId="0" fontId="7" fillId="0" borderId="4" xfId="0" applyFont="1" applyBorder="1" applyAlignment="1">
      <alignment horizontal="center" vertical="top"/>
    </xf>
    <xf numFmtId="0" fontId="7" fillId="0" borderId="4" xfId="0" applyFont="1" applyBorder="1" applyAlignment="1">
      <alignment horizontal="center" vertical="top" wrapText="1"/>
    </xf>
    <xf numFmtId="0" fontId="7" fillId="0" borderId="10" xfId="0" applyFont="1" applyBorder="1" applyAlignment="1">
      <alignment horizontal="center" vertical="top"/>
    </xf>
    <xf numFmtId="0" fontId="7" fillId="0" borderId="10" xfId="0" applyFont="1" applyBorder="1" applyAlignment="1">
      <alignment horizontal="center" vertical="top" wrapText="1"/>
    </xf>
    <xf numFmtId="0" fontId="7" fillId="0" borderId="6" xfId="0" applyFont="1" applyBorder="1" applyAlignment="1">
      <alignment vertical="top"/>
    </xf>
    <xf numFmtId="4" fontId="7" fillId="0" borderId="2" xfId="0" applyNumberFormat="1" applyFont="1" applyBorder="1" applyAlignment="1">
      <alignment horizontal="center" vertical="top"/>
    </xf>
    <xf numFmtId="0" fontId="7" fillId="0" borderId="2" xfId="0" applyFont="1" applyBorder="1" applyAlignment="1">
      <alignment vertical="top"/>
    </xf>
    <xf numFmtId="0" fontId="7" fillId="0" borderId="6" xfId="0" applyFont="1" applyBorder="1" applyAlignment="1">
      <alignment horizontal="center" vertical="top"/>
    </xf>
    <xf numFmtId="0" fontId="7" fillId="0" borderId="11" xfId="0" applyFont="1" applyBorder="1" applyAlignment="1">
      <alignment vertical="top"/>
    </xf>
    <xf numFmtId="0" fontId="9" fillId="0" borderId="0" xfId="0" applyFont="1" applyAlignment="1">
      <alignment horizontal="center" vertical="top"/>
    </xf>
    <xf numFmtId="0" fontId="8" fillId="0" borderId="0" xfId="0" applyFont="1" applyAlignment="1">
      <alignment horizontal="center" vertical="top"/>
    </xf>
    <xf numFmtId="0" fontId="1" fillId="0" borderId="1" xfId="0" applyFont="1" applyBorder="1" applyAlignment="1">
      <alignment horizontal="left" vertical="top" wrapText="1"/>
    </xf>
    <xf numFmtId="0" fontId="7" fillId="0" borderId="1" xfId="0" applyFont="1" applyBorder="1" applyAlignment="1">
      <alignment horizontal="left" vertical="top"/>
    </xf>
    <xf numFmtId="0" fontId="9" fillId="0" borderId="8" xfId="0" applyFont="1" applyBorder="1" applyAlignment="1">
      <alignment horizontal="left" vertical="top" wrapText="1"/>
    </xf>
    <xf numFmtId="0" fontId="9" fillId="0" borderId="1" xfId="0" applyFont="1" applyBorder="1" applyAlignment="1">
      <alignment vertical="top" wrapText="1"/>
    </xf>
    <xf numFmtId="0" fontId="1" fillId="0" borderId="1" xfId="0" applyFont="1" applyBorder="1" applyAlignment="1">
      <alignment vertical="top" wrapText="1"/>
    </xf>
    <xf numFmtId="0" fontId="7" fillId="0" borderId="6" xfId="0" applyFont="1" applyBorder="1" applyAlignment="1">
      <alignment vertical="top" wrapText="1"/>
    </xf>
    <xf numFmtId="0" fontId="7" fillId="0" borderId="10" xfId="0" applyFont="1" applyBorder="1" applyAlignment="1">
      <alignment vertical="top" wrapText="1"/>
    </xf>
    <xf numFmtId="0" fontId="7" fillId="0" borderId="2" xfId="0" applyFont="1" applyBorder="1" applyAlignment="1">
      <alignment vertical="top" wrapText="1"/>
    </xf>
    <xf numFmtId="0" fontId="1" fillId="0" borderId="1" xfId="0" applyFont="1" applyBorder="1" applyAlignment="1">
      <alignment horizontal="center" vertical="top"/>
    </xf>
    <xf numFmtId="0" fontId="7" fillId="0" borderId="1" xfId="0" applyFont="1" applyBorder="1" applyAlignment="1">
      <alignment vertical="center" wrapText="1"/>
    </xf>
    <xf numFmtId="4" fontId="7" fillId="0" borderId="1" xfId="0" applyNumberFormat="1" applyFont="1" applyBorder="1" applyAlignment="1">
      <alignment horizontal="center" vertical="top" wrapText="1"/>
    </xf>
    <xf numFmtId="4" fontId="9" fillId="0" borderId="1" xfId="0" applyNumberFormat="1" applyFont="1" applyBorder="1" applyAlignment="1">
      <alignment horizontal="center" vertical="top" wrapText="1"/>
    </xf>
    <xf numFmtId="0" fontId="1" fillId="0" borderId="1" xfId="0" applyFont="1" applyBorder="1" applyAlignment="1">
      <alignment vertical="center" wrapText="1"/>
    </xf>
    <xf numFmtId="0" fontId="10" fillId="0" borderId="1"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164" fontId="9" fillId="0" borderId="1" xfId="1" applyFont="1" applyBorder="1" applyAlignment="1" applyProtection="1">
      <alignment vertical="top" wrapText="1"/>
      <protection locked="0"/>
    </xf>
    <xf numFmtId="0" fontId="7" fillId="5" borderId="1" xfId="0" applyFont="1" applyFill="1" applyBorder="1" applyAlignment="1">
      <alignment vertical="top" wrapText="1"/>
    </xf>
    <xf numFmtId="1" fontId="9" fillId="0" borderId="1" xfId="0" applyNumberFormat="1" applyFont="1" applyBorder="1" applyAlignment="1" applyProtection="1">
      <alignment horizontal="center" vertical="top" wrapText="1"/>
      <protection locked="0"/>
    </xf>
    <xf numFmtId="1" fontId="10" fillId="0" borderId="1" xfId="0" applyNumberFormat="1" applyFont="1" applyBorder="1" applyAlignment="1" applyProtection="1">
      <alignment horizontal="center" vertical="top" wrapText="1"/>
      <protection locked="0"/>
    </xf>
    <xf numFmtId="4" fontId="7" fillId="0" borderId="1" xfId="0" applyNumberFormat="1" applyFont="1" applyBorder="1" applyAlignment="1">
      <alignment horizontal="right" vertical="top" wrapText="1"/>
    </xf>
    <xf numFmtId="0" fontId="9" fillId="0" borderId="1" xfId="0" applyFont="1" applyBorder="1" applyAlignment="1">
      <alignment horizontal="center" vertical="top"/>
    </xf>
    <xf numFmtId="0" fontId="9" fillId="5" borderId="1" xfId="0" applyFont="1" applyFill="1" applyBorder="1" applyAlignment="1">
      <alignment vertical="top" wrapText="1"/>
    </xf>
    <xf numFmtId="1" fontId="9" fillId="0" borderId="1" xfId="0" applyNumberFormat="1" applyFont="1" applyBorder="1" applyAlignment="1">
      <alignment horizontal="center" vertical="top"/>
    </xf>
    <xf numFmtId="2" fontId="9" fillId="0" borderId="1" xfId="0" applyNumberFormat="1" applyFont="1" applyBorder="1" applyAlignment="1">
      <alignment horizontal="center" vertical="top"/>
    </xf>
    <xf numFmtId="4" fontId="9" fillId="0" borderId="1" xfId="0" applyNumberFormat="1" applyFont="1" applyBorder="1" applyAlignment="1">
      <alignment horizontal="center" vertical="top"/>
    </xf>
    <xf numFmtId="0" fontId="9" fillId="0" borderId="0" xfId="0" applyFont="1" applyAlignment="1">
      <alignment horizontal="left" vertical="top" wrapText="1"/>
    </xf>
    <xf numFmtId="0" fontId="9" fillId="0" borderId="1" xfId="0" applyFont="1" applyBorder="1" applyAlignment="1">
      <alignment wrapText="1"/>
    </xf>
    <xf numFmtId="0" fontId="9" fillId="9" borderId="1" xfId="0" applyFont="1" applyFill="1" applyBorder="1" applyAlignment="1">
      <alignment vertical="top"/>
    </xf>
    <xf numFmtId="0" fontId="9" fillId="0" borderId="1" xfId="0" applyFont="1" applyBorder="1" applyAlignment="1">
      <alignment vertical="top"/>
    </xf>
    <xf numFmtId="0" fontId="1" fillId="0" borderId="0" xfId="0" applyFont="1" applyAlignment="1">
      <alignment horizontal="center"/>
    </xf>
    <xf numFmtId="0" fontId="1" fillId="0" borderId="0" xfId="0" applyFont="1" applyAlignment="1">
      <alignment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2" borderId="1" xfId="0" applyFont="1" applyFill="1" applyBorder="1" applyAlignment="1">
      <alignment horizontal="left" vertical="center"/>
    </xf>
    <xf numFmtId="0" fontId="1" fillId="6" borderId="1" xfId="0" applyFont="1" applyFill="1" applyBorder="1" applyAlignment="1">
      <alignment vertical="center" wrapText="1"/>
    </xf>
    <xf numFmtId="0" fontId="11" fillId="2" borderId="1" xfId="0" applyFont="1" applyFill="1" applyBorder="1" applyAlignment="1">
      <alignment vertical="center" wrapText="1"/>
    </xf>
    <xf numFmtId="0" fontId="1" fillId="3" borderId="1" xfId="0" applyFont="1" applyFill="1" applyBorder="1" applyAlignment="1">
      <alignment horizontal="left" vertical="center"/>
    </xf>
    <xf numFmtId="0" fontId="1" fillId="3" borderId="1" xfId="0" applyFont="1" applyFill="1" applyBorder="1" applyAlignment="1">
      <alignment vertical="center" wrapText="1"/>
    </xf>
    <xf numFmtId="0" fontId="1" fillId="3" borderId="1" xfId="0" applyFont="1" applyFill="1" applyBorder="1" applyAlignment="1">
      <alignment vertical="center"/>
    </xf>
    <xf numFmtId="0" fontId="7" fillId="0" borderId="1" xfId="0" applyFont="1" applyBorder="1" applyAlignment="1">
      <alignment horizontal="left" vertical="center"/>
    </xf>
    <xf numFmtId="4" fontId="7" fillId="0" borderId="1" xfId="0" applyNumberFormat="1" applyFont="1" applyBorder="1" applyAlignment="1">
      <alignment horizontal="center" vertical="center" wrapText="1"/>
    </xf>
    <xf numFmtId="0" fontId="1" fillId="6" borderId="1" xfId="0" applyFont="1" applyFill="1" applyBorder="1" applyAlignment="1">
      <alignment horizontal="left" vertical="center"/>
    </xf>
    <xf numFmtId="4" fontId="7" fillId="6" borderId="1" xfId="0" applyNumberFormat="1" applyFont="1" applyFill="1" applyBorder="1" applyAlignment="1">
      <alignment horizontal="center" vertical="center" wrapText="1"/>
    </xf>
    <xf numFmtId="4" fontId="7" fillId="6" borderId="1" xfId="0" applyNumberFormat="1" applyFont="1" applyFill="1" applyBorder="1" applyAlignment="1">
      <alignment horizontal="center" vertical="center"/>
    </xf>
    <xf numFmtId="4" fontId="1" fillId="3" borderId="1" xfId="0" applyNumberFormat="1" applyFont="1" applyFill="1" applyBorder="1" applyAlignment="1">
      <alignment horizontal="center" vertical="center" wrapText="1"/>
    </xf>
    <xf numFmtId="4" fontId="1" fillId="3" borderId="1" xfId="0" applyNumberFormat="1" applyFont="1" applyFill="1" applyBorder="1" applyAlignment="1">
      <alignment horizontal="center" vertical="center"/>
    </xf>
    <xf numFmtId="0" fontId="1" fillId="4" borderId="1" xfId="0" applyFont="1" applyFill="1" applyBorder="1" applyAlignment="1">
      <alignment horizontal="left" vertical="center"/>
    </xf>
    <xf numFmtId="0" fontId="1" fillId="4" borderId="1" xfId="0" applyFont="1" applyFill="1" applyBorder="1" applyAlignment="1">
      <alignment vertical="center" wrapText="1"/>
    </xf>
    <xf numFmtId="4" fontId="11" fillId="4" borderId="1" xfId="0" applyNumberFormat="1" applyFont="1" applyFill="1" applyBorder="1" applyAlignment="1">
      <alignment horizontal="center" vertical="center" wrapText="1"/>
    </xf>
    <xf numFmtId="4" fontId="11" fillId="4" borderId="1" xfId="0" applyNumberFormat="1" applyFont="1" applyFill="1" applyBorder="1" applyAlignment="1">
      <alignment horizontal="center" vertical="center"/>
    </xf>
    <xf numFmtId="0" fontId="7" fillId="8" borderId="1" xfId="0" applyFont="1" applyFill="1" applyBorder="1" applyAlignment="1">
      <alignment horizontal="left" vertical="center"/>
    </xf>
    <xf numFmtId="0" fontId="1" fillId="8" borderId="1" xfId="0" applyFont="1" applyFill="1" applyBorder="1" applyAlignment="1">
      <alignment wrapText="1"/>
    </xf>
    <xf numFmtId="4" fontId="7" fillId="8" borderId="1" xfId="0" applyNumberFormat="1" applyFont="1" applyFill="1" applyBorder="1" applyAlignment="1">
      <alignment horizontal="center" vertical="center" wrapText="1"/>
    </xf>
    <xf numFmtId="4" fontId="7" fillId="8" borderId="1" xfId="0" applyNumberFormat="1" applyFont="1" applyFill="1" applyBorder="1" applyAlignment="1">
      <alignment horizontal="center" vertical="center"/>
    </xf>
    <xf numFmtId="0" fontId="1" fillId="0" borderId="1" xfId="0" applyFont="1" applyBorder="1" applyAlignment="1">
      <alignment wrapText="1"/>
    </xf>
    <xf numFmtId="0" fontId="1" fillId="7" borderId="1" xfId="0" applyFont="1" applyFill="1" applyBorder="1" applyAlignment="1">
      <alignment horizontal="left" vertical="center"/>
    </xf>
    <xf numFmtId="0" fontId="1" fillId="7" borderId="1" xfId="0" applyFont="1" applyFill="1" applyBorder="1" applyAlignment="1">
      <alignment wrapText="1"/>
    </xf>
    <xf numFmtId="4" fontId="7" fillId="7" borderId="1" xfId="0" applyNumberFormat="1" applyFont="1" applyFill="1" applyBorder="1" applyAlignment="1">
      <alignment horizontal="center" vertical="center" wrapText="1"/>
    </xf>
    <xf numFmtId="4" fontId="7" fillId="7" borderId="1" xfId="0" applyNumberFormat="1" applyFont="1" applyFill="1" applyBorder="1" applyAlignment="1">
      <alignment horizontal="center" vertical="center"/>
    </xf>
    <xf numFmtId="0" fontId="1" fillId="8" borderId="1" xfId="0" applyFont="1" applyFill="1" applyBorder="1" applyAlignment="1">
      <alignment horizontal="left" vertical="center"/>
    </xf>
    <xf numFmtId="4" fontId="7" fillId="0" borderId="1" xfId="0" applyNumberFormat="1" applyFont="1" applyBorder="1" applyAlignment="1">
      <alignment horizontal="center" wrapText="1"/>
    </xf>
    <xf numFmtId="0" fontId="1" fillId="0" borderId="0" xfId="0" applyFont="1" applyAlignment="1">
      <alignment vertical="center" wrapText="1"/>
    </xf>
    <xf numFmtId="4" fontId="7" fillId="0" borderId="1" xfId="0" applyNumberFormat="1" applyFont="1" applyBorder="1" applyAlignment="1">
      <alignment vertical="top" wrapText="1"/>
    </xf>
    <xf numFmtId="165" fontId="9" fillId="0" borderId="1" xfId="0" applyNumberFormat="1" applyFont="1" applyBorder="1" applyAlignment="1" applyProtection="1">
      <alignment horizontal="center" vertical="top" wrapText="1"/>
      <protection locked="0"/>
    </xf>
    <xf numFmtId="165" fontId="7" fillId="0" borderId="1" xfId="0" applyNumberFormat="1" applyFont="1" applyBorder="1" applyAlignment="1" applyProtection="1">
      <alignment horizontal="center" vertical="top" wrapText="1"/>
      <protection locked="0"/>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top"/>
    </xf>
    <xf numFmtId="4" fontId="9" fillId="0" borderId="1" xfId="0" applyNumberFormat="1" applyFont="1" applyBorder="1" applyAlignment="1">
      <alignment horizontal="right" vertical="top"/>
    </xf>
    <xf numFmtId="165" fontId="10" fillId="0" borderId="1" xfId="0" applyNumberFormat="1" applyFont="1" applyBorder="1" applyAlignment="1" applyProtection="1">
      <alignment horizontal="center" vertical="top" wrapText="1"/>
      <protection locked="0"/>
    </xf>
    <xf numFmtId="165" fontId="7" fillId="0" borderId="1" xfId="0" applyNumberFormat="1" applyFont="1" applyBorder="1" applyAlignment="1">
      <alignment horizontal="center" vertical="top"/>
    </xf>
    <xf numFmtId="165" fontId="7" fillId="0" borderId="1" xfId="0" applyNumberFormat="1" applyFont="1" applyBorder="1" applyAlignment="1">
      <alignment horizontal="center" vertical="top" wrapText="1"/>
    </xf>
    <xf numFmtId="4" fontId="9" fillId="0" borderId="1" xfId="0" applyNumberFormat="1" applyFont="1" applyBorder="1" applyAlignment="1">
      <alignment horizontal="right" vertical="top" wrapText="1"/>
    </xf>
    <xf numFmtId="1" fontId="7" fillId="0" borderId="1" xfId="0" applyNumberFormat="1" applyFont="1" applyBorder="1" applyAlignment="1" applyProtection="1">
      <alignment horizontal="center" vertical="top" wrapText="1"/>
      <protection locked="0"/>
    </xf>
    <xf numFmtId="4" fontId="7" fillId="0" borderId="0" xfId="0" applyNumberFormat="1" applyFont="1" applyAlignment="1">
      <alignment horizontal="right" vertical="top"/>
    </xf>
    <xf numFmtId="0" fontId="7" fillId="10" borderId="0" xfId="0" applyFont="1" applyFill="1"/>
    <xf numFmtId="0" fontId="7" fillId="5" borderId="1" xfId="0" applyFont="1" applyFill="1" applyBorder="1" applyAlignment="1">
      <alignment horizontal="center" vertical="top" wrapText="1"/>
    </xf>
    <xf numFmtId="0" fontId="7" fillId="0" borderId="5" xfId="0" applyFont="1" applyBorder="1" applyAlignment="1">
      <alignment horizontal="center" vertical="top"/>
    </xf>
    <xf numFmtId="0" fontId="1" fillId="0" borderId="0" xfId="0" applyFont="1"/>
    <xf numFmtId="3" fontId="7"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xf>
    <xf numFmtId="167" fontId="7" fillId="0" borderId="0" xfId="0" applyNumberFormat="1" applyFont="1"/>
    <xf numFmtId="0" fontId="10" fillId="11" borderId="1" xfId="0" applyFont="1" applyFill="1" applyBorder="1" applyAlignment="1" applyProtection="1">
      <alignment horizontal="center" vertical="top" wrapText="1"/>
      <protection locked="0"/>
    </xf>
    <xf numFmtId="0" fontId="7" fillId="11" borderId="1" xfId="0" applyFont="1" applyFill="1" applyBorder="1" applyAlignment="1">
      <alignment horizontal="center" vertical="top"/>
    </xf>
    <xf numFmtId="1" fontId="7" fillId="11" borderId="1" xfId="0" applyNumberFormat="1" applyFont="1" applyFill="1" applyBorder="1" applyAlignment="1" applyProtection="1">
      <alignment horizontal="center" vertical="top" wrapText="1"/>
      <protection locked="0"/>
    </xf>
    <xf numFmtId="165" fontId="7" fillId="11" borderId="1" xfId="0" applyNumberFormat="1" applyFont="1" applyFill="1" applyBorder="1" applyAlignment="1">
      <alignment horizontal="center" vertical="top"/>
    </xf>
    <xf numFmtId="1" fontId="7" fillId="0" borderId="1" xfId="0" applyNumberFormat="1" applyFont="1" applyBorder="1" applyAlignment="1">
      <alignment horizontal="center" vertical="top" wrapText="1"/>
    </xf>
    <xf numFmtId="0" fontId="7" fillId="0" borderId="0" xfId="0" applyFont="1" applyAlignment="1">
      <alignment horizontal="left" vertical="top"/>
    </xf>
    <xf numFmtId="0" fontId="1" fillId="0" borderId="5" xfId="0" applyFont="1" applyBorder="1" applyAlignment="1">
      <alignment vertical="center" wrapText="1"/>
    </xf>
    <xf numFmtId="0" fontId="15" fillId="0" borderId="5" xfId="0" applyFont="1" applyBorder="1" applyAlignment="1">
      <alignment vertical="top" wrapText="1"/>
    </xf>
    <xf numFmtId="0" fontId="13" fillId="0" borderId="0" xfId="0" applyFont="1" applyAlignment="1">
      <alignment horizontal="left" vertical="top"/>
    </xf>
    <xf numFmtId="0" fontId="13" fillId="0" borderId="0" xfId="0" applyFont="1"/>
    <xf numFmtId="0" fontId="13" fillId="0" borderId="0" xfId="0" applyFont="1" applyAlignment="1">
      <alignment horizontal="left" vertical="center"/>
    </xf>
    <xf numFmtId="0" fontId="13" fillId="0" borderId="0" xfId="0" applyFont="1" applyAlignment="1">
      <alignment vertical="center"/>
    </xf>
    <xf numFmtId="0" fontId="15" fillId="0" borderId="1" xfId="0" applyFont="1" applyBorder="1" applyAlignment="1">
      <alignment vertical="center" wrapText="1"/>
    </xf>
    <xf numFmtId="0" fontId="13" fillId="9" borderId="1" xfId="0" applyFont="1" applyFill="1" applyBorder="1" applyAlignment="1">
      <alignment vertical="top" wrapText="1"/>
    </xf>
    <xf numFmtId="0" fontId="13" fillId="9" borderId="6" xfId="0" applyFont="1" applyFill="1" applyBorder="1" applyAlignment="1">
      <alignment vertical="top" wrapText="1"/>
    </xf>
    <xf numFmtId="0" fontId="13" fillId="0" borderId="1" xfId="0" applyFont="1" applyBorder="1" applyAlignment="1">
      <alignment vertical="top" wrapText="1"/>
    </xf>
    <xf numFmtId="0" fontId="13" fillId="0" borderId="1" xfId="0" applyFont="1" applyBorder="1" applyAlignment="1">
      <alignment horizontal="center" vertical="top"/>
    </xf>
    <xf numFmtId="0" fontId="13" fillId="0" borderId="1" xfId="0" applyFont="1" applyBorder="1" applyAlignment="1">
      <alignment horizontal="left" vertical="top" wrapText="1"/>
    </xf>
    <xf numFmtId="0" fontId="13" fillId="0" borderId="6" xfId="0" applyFont="1" applyBorder="1" applyAlignment="1">
      <alignment vertical="top" wrapText="1"/>
    </xf>
    <xf numFmtId="0" fontId="13" fillId="0" borderId="6" xfId="0" applyFont="1" applyBorder="1" applyAlignment="1">
      <alignment horizontal="center" vertical="top"/>
    </xf>
    <xf numFmtId="0" fontId="13" fillId="0" borderId="6" xfId="0" applyFont="1" applyBorder="1" applyAlignment="1">
      <alignment horizontal="left" vertical="top" wrapText="1"/>
    </xf>
    <xf numFmtId="0" fontId="15" fillId="0" borderId="5" xfId="0" applyFont="1" applyBorder="1" applyAlignment="1">
      <alignment vertical="center" wrapText="1"/>
    </xf>
    <xf numFmtId="0" fontId="13" fillId="9" borderId="5" xfId="0" applyFont="1" applyFill="1" applyBorder="1" applyAlignment="1">
      <alignment vertical="top" wrapText="1"/>
    </xf>
    <xf numFmtId="0" fontId="13" fillId="5" borderId="1" xfId="0" applyFont="1" applyFill="1" applyBorder="1" applyAlignment="1">
      <alignment vertical="top" wrapText="1"/>
    </xf>
    <xf numFmtId="0" fontId="15" fillId="9" borderId="5" xfId="0" applyFont="1" applyFill="1" applyBorder="1" applyAlignment="1">
      <alignment vertical="center" wrapText="1"/>
    </xf>
    <xf numFmtId="0" fontId="13" fillId="9" borderId="5" xfId="0" applyFont="1" applyFill="1" applyBorder="1" applyAlignment="1">
      <alignment vertical="center" wrapText="1"/>
    </xf>
    <xf numFmtId="0" fontId="13" fillId="0" borderId="8" xfId="0" applyFont="1" applyBorder="1" applyAlignment="1">
      <alignment horizontal="center" vertical="top"/>
    </xf>
    <xf numFmtId="0" fontId="15" fillId="9" borderId="1" xfId="0" applyFont="1" applyFill="1" applyBorder="1" applyAlignment="1">
      <alignment vertical="center" wrapText="1"/>
    </xf>
    <xf numFmtId="0" fontId="13" fillId="9" borderId="1" xfId="0" applyFont="1" applyFill="1" applyBorder="1" applyAlignment="1">
      <alignment vertical="center" wrapText="1"/>
    </xf>
    <xf numFmtId="3" fontId="13" fillId="0" borderId="1" xfId="0" applyNumberFormat="1" applyFont="1" applyBorder="1" applyAlignment="1">
      <alignment horizontal="center" vertical="top"/>
    </xf>
    <xf numFmtId="0" fontId="13" fillId="0" borderId="1" xfId="0" applyFont="1" applyBorder="1" applyAlignment="1">
      <alignment horizontal="center" vertical="top" wrapText="1"/>
    </xf>
    <xf numFmtId="0" fontId="13" fillId="0" borderId="6" xfId="0" applyFont="1" applyBorder="1" applyAlignment="1">
      <alignment horizontal="center" vertical="top" wrapText="1"/>
    </xf>
    <xf numFmtId="0" fontId="13" fillId="0" borderId="5" xfId="0" applyFont="1" applyBorder="1" applyAlignment="1">
      <alignment vertical="top" wrapText="1"/>
    </xf>
    <xf numFmtId="0" fontId="13" fillId="0" borderId="5" xfId="0" applyFont="1" applyBorder="1" applyAlignment="1">
      <alignment horizontal="center" vertical="top"/>
    </xf>
    <xf numFmtId="0" fontId="13" fillId="0" borderId="5" xfId="0" applyFont="1" applyBorder="1" applyAlignment="1">
      <alignment horizontal="left" vertical="top" wrapText="1"/>
    </xf>
    <xf numFmtId="0" fontId="15" fillId="0" borderId="6" xfId="0" applyFont="1" applyBorder="1" applyAlignment="1">
      <alignment vertical="center" wrapText="1"/>
    </xf>
    <xf numFmtId="0" fontId="15" fillId="9" borderId="6" xfId="0" applyFont="1" applyFill="1" applyBorder="1" applyAlignment="1">
      <alignment vertical="center" wrapText="1"/>
    </xf>
    <xf numFmtId="0" fontId="13" fillId="9" borderId="6" xfId="0" applyFont="1" applyFill="1" applyBorder="1" applyAlignment="1">
      <alignment vertical="center" wrapText="1"/>
    </xf>
    <xf numFmtId="0" fontId="13" fillId="0" borderId="5" xfId="0" applyFont="1" applyBorder="1" applyAlignment="1">
      <alignment horizontal="center" vertical="top" wrapText="1"/>
    </xf>
    <xf numFmtId="0" fontId="13" fillId="0" borderId="8" xfId="0" applyFont="1" applyBorder="1" applyAlignment="1">
      <alignment vertical="top" wrapText="1"/>
    </xf>
    <xf numFmtId="0" fontId="13" fillId="9" borderId="1" xfId="0" applyFont="1" applyFill="1" applyBorder="1" applyAlignment="1">
      <alignment horizontal="center" vertical="top"/>
    </xf>
    <xf numFmtId="0" fontId="13" fillId="9" borderId="1" xfId="0" applyFont="1" applyFill="1" applyBorder="1" applyAlignment="1">
      <alignment horizontal="left" vertical="top" wrapText="1"/>
    </xf>
    <xf numFmtId="0" fontId="14" fillId="9" borderId="1" xfId="0" applyFont="1" applyFill="1" applyBorder="1" applyAlignment="1">
      <alignment horizontal="center" vertical="top"/>
    </xf>
    <xf numFmtId="0" fontId="14" fillId="9" borderId="1" xfId="0" applyFont="1" applyFill="1" applyBorder="1" applyAlignment="1">
      <alignment vertical="top" wrapText="1"/>
    </xf>
    <xf numFmtId="0" fontId="14" fillId="9" borderId="1" xfId="0" applyFont="1" applyFill="1" applyBorder="1" applyAlignment="1">
      <alignment horizontal="left" vertical="top" wrapText="1"/>
    </xf>
    <xf numFmtId="0" fontId="15" fillId="0" borderId="1" xfId="0" applyFont="1" applyBorder="1" applyAlignment="1">
      <alignment vertical="top" wrapText="1"/>
    </xf>
    <xf numFmtId="0" fontId="13" fillId="9" borderId="1" xfId="0" applyFont="1" applyFill="1" applyBorder="1"/>
    <xf numFmtId="0" fontId="13" fillId="0" borderId="1" xfId="0" applyFont="1" applyBorder="1" applyAlignment="1">
      <alignment vertical="top"/>
    </xf>
    <xf numFmtId="0" fontId="13" fillId="9" borderId="1" xfId="0" applyFont="1" applyFill="1" applyBorder="1" applyAlignment="1">
      <alignment horizontal="center" vertical="top" wrapText="1"/>
    </xf>
    <xf numFmtId="0" fontId="13" fillId="9" borderId="5" xfId="0" applyFont="1" applyFill="1" applyBorder="1" applyAlignment="1">
      <alignment horizontal="center" vertical="top" wrapText="1"/>
    </xf>
    <xf numFmtId="0" fontId="13" fillId="9" borderId="5" xfId="0" applyFont="1" applyFill="1" applyBorder="1" applyAlignment="1">
      <alignment horizontal="center" vertical="top"/>
    </xf>
    <xf numFmtId="0" fontId="13" fillId="0" borderId="1" xfId="0" applyFont="1" applyBorder="1" applyAlignment="1">
      <alignment horizontal="left" vertical="top"/>
    </xf>
    <xf numFmtId="3" fontId="13" fillId="9" borderId="1" xfId="0" applyNumberFormat="1" applyFont="1" applyFill="1" applyBorder="1" applyAlignment="1">
      <alignment horizontal="center" vertical="top"/>
    </xf>
    <xf numFmtId="2" fontId="13" fillId="0" borderId="1" xfId="0" applyNumberFormat="1" applyFont="1" applyBorder="1" applyAlignment="1">
      <alignment horizontal="center" vertical="top" wrapText="1"/>
    </xf>
    <xf numFmtId="0" fontId="13" fillId="9" borderId="5" xfId="0" applyFont="1" applyFill="1" applyBorder="1" applyAlignment="1">
      <alignment horizontal="left" vertical="top" wrapText="1"/>
    </xf>
    <xf numFmtId="0" fontId="9" fillId="0" borderId="0" xfId="0" applyFont="1" applyAlignment="1">
      <alignment horizontal="left" vertical="top"/>
    </xf>
    <xf numFmtId="0" fontId="8" fillId="0" borderId="1" xfId="0" applyFont="1" applyBorder="1" applyAlignment="1">
      <alignment horizontal="left" vertical="top" wrapText="1"/>
    </xf>
    <xf numFmtId="0" fontId="1" fillId="9" borderId="1" xfId="0" applyFont="1" applyFill="1" applyBorder="1" applyAlignment="1">
      <alignment horizontal="left" vertical="top" wrapText="1"/>
    </xf>
    <xf numFmtId="0" fontId="7" fillId="5" borderId="1" xfId="0" applyFont="1" applyFill="1" applyBorder="1" applyAlignment="1">
      <alignment horizontal="left" vertical="top" wrapText="1"/>
    </xf>
    <xf numFmtId="0" fontId="1" fillId="9" borderId="1" xfId="0" applyFont="1" applyFill="1" applyBorder="1" applyAlignment="1">
      <alignment horizontal="left" vertical="top"/>
    </xf>
    <xf numFmtId="0" fontId="8" fillId="0" borderId="0" xfId="0" applyFont="1" applyAlignment="1">
      <alignment horizontal="left" vertical="top"/>
    </xf>
    <xf numFmtId="0" fontId="15" fillId="0" borderId="1" xfId="0" applyFont="1" applyBorder="1" applyAlignment="1">
      <alignment horizontal="center" vertical="center" wrapText="1"/>
    </xf>
    <xf numFmtId="0" fontId="13" fillId="9" borderId="6" xfId="0" applyFont="1" applyFill="1" applyBorder="1" applyAlignment="1">
      <alignment horizontal="center" vertical="top" wrapText="1"/>
    </xf>
    <xf numFmtId="0" fontId="13" fillId="9" borderId="6" xfId="0" applyFont="1" applyFill="1" applyBorder="1"/>
    <xf numFmtId="0" fontId="7" fillId="9" borderId="1" xfId="0" applyFont="1" applyFill="1" applyBorder="1" applyAlignment="1">
      <alignment horizontal="left" vertical="top" wrapText="1"/>
    </xf>
    <xf numFmtId="0" fontId="1" fillId="0" borderId="5" xfId="0" applyFont="1" applyBorder="1" applyAlignment="1">
      <alignment horizontal="left" vertical="top" wrapText="1"/>
    </xf>
    <xf numFmtId="0" fontId="1" fillId="9" borderId="5" xfId="0" applyFont="1" applyFill="1" applyBorder="1" applyAlignment="1">
      <alignment horizontal="left" vertical="top" wrapText="1"/>
    </xf>
    <xf numFmtId="0" fontId="9" fillId="9" borderId="5" xfId="0" applyFont="1" applyFill="1" applyBorder="1" applyAlignment="1">
      <alignment vertical="top"/>
    </xf>
    <xf numFmtId="0" fontId="15" fillId="0" borderId="0" xfId="0" applyFont="1"/>
    <xf numFmtId="0" fontId="13" fillId="0" borderId="1" xfId="0" applyFont="1" applyBorder="1" applyAlignment="1">
      <alignment vertical="center" wrapText="1"/>
    </xf>
    <xf numFmtId="1" fontId="13" fillId="0" borderId="1" xfId="0" applyNumberFormat="1" applyFont="1" applyBorder="1" applyAlignment="1">
      <alignment horizontal="center" vertical="top"/>
    </xf>
    <xf numFmtId="2" fontId="13" fillId="0" borderId="1" xfId="0" applyNumberFormat="1" applyFont="1" applyBorder="1" applyAlignment="1">
      <alignment horizontal="center" vertical="top"/>
    </xf>
    <xf numFmtId="4" fontId="13" fillId="0" borderId="1" xfId="0" applyNumberFormat="1" applyFont="1" applyBorder="1" applyAlignment="1">
      <alignment horizontal="center" vertical="top"/>
    </xf>
    <xf numFmtId="0" fontId="13" fillId="0" borderId="1" xfId="0" applyFont="1" applyBorder="1"/>
    <xf numFmtId="4" fontId="13" fillId="0" borderId="1" xfId="0" applyNumberFormat="1" applyFont="1" applyBorder="1" applyAlignment="1">
      <alignment horizontal="center" vertical="top" wrapText="1"/>
    </xf>
    <xf numFmtId="3" fontId="13" fillId="0" borderId="1" xfId="0" applyNumberFormat="1" applyFont="1" applyBorder="1" applyAlignment="1">
      <alignment horizontal="center" vertical="top" wrapText="1"/>
    </xf>
    <xf numFmtId="168" fontId="13" fillId="0" borderId="1" xfId="1" applyNumberFormat="1" applyFont="1" applyFill="1" applyBorder="1" applyAlignment="1">
      <alignment horizontal="left" vertical="center" wrapText="1"/>
    </xf>
    <xf numFmtId="4" fontId="13" fillId="0" borderId="6" xfId="0" applyNumberFormat="1" applyFont="1" applyBorder="1" applyAlignment="1">
      <alignment horizontal="center" vertical="top"/>
    </xf>
    <xf numFmtId="0" fontId="13" fillId="9" borderId="5" xfId="0" applyFont="1" applyFill="1" applyBorder="1"/>
    <xf numFmtId="4" fontId="7" fillId="0" borderId="1" xfId="3" quotePrefix="1" applyNumberFormat="1" applyFont="1" applyFill="1" applyBorder="1" applyAlignment="1">
      <alignment horizontal="right" vertical="top" wrapText="1"/>
    </xf>
    <xf numFmtId="4" fontId="7" fillId="0" borderId="1" xfId="3" quotePrefix="1" applyNumberFormat="1" applyFont="1" applyBorder="1" applyAlignment="1">
      <alignment horizontal="right" vertical="top" wrapText="1"/>
    </xf>
    <xf numFmtId="0" fontId="7" fillId="0" borderId="6" xfId="0" applyFont="1" applyBorder="1" applyAlignment="1" applyProtection="1">
      <alignment horizontal="center" vertical="top" wrapText="1"/>
      <protection locked="0"/>
    </xf>
    <xf numFmtId="4" fontId="7" fillId="0" borderId="6" xfId="3" quotePrefix="1" applyNumberFormat="1" applyFont="1" applyBorder="1" applyAlignment="1">
      <alignment horizontal="right" vertical="top" wrapText="1"/>
    </xf>
    <xf numFmtId="4" fontId="7" fillId="0" borderId="6" xfId="0" applyNumberFormat="1" applyFont="1" applyBorder="1" applyAlignment="1">
      <alignment horizontal="right" vertical="top" wrapText="1"/>
    </xf>
    <xf numFmtId="0" fontId="7" fillId="0" borderId="5" xfId="0" applyFont="1" applyBorder="1" applyAlignment="1">
      <alignment vertical="top" wrapText="1"/>
    </xf>
    <xf numFmtId="0" fontId="7" fillId="0" borderId="5" xfId="0" applyFont="1" applyBorder="1" applyAlignment="1" applyProtection="1">
      <alignment horizontal="center" vertical="top" wrapText="1"/>
      <protection locked="0"/>
    </xf>
    <xf numFmtId="4" fontId="7" fillId="0" borderId="5" xfId="3" quotePrefix="1" applyNumberFormat="1" applyFont="1" applyBorder="1" applyAlignment="1">
      <alignment horizontal="right" vertical="top" wrapText="1"/>
    </xf>
    <xf numFmtId="4" fontId="7" fillId="0" borderId="5" xfId="0" applyNumberFormat="1" applyFont="1" applyBorder="1" applyAlignment="1">
      <alignment horizontal="right" vertical="top" wrapText="1"/>
    </xf>
    <xf numFmtId="4" fontId="9" fillId="0" borderId="1" xfId="3" quotePrefix="1" applyNumberFormat="1" applyFont="1" applyBorder="1" applyAlignment="1">
      <alignment horizontal="right" vertical="top" wrapText="1"/>
    </xf>
    <xf numFmtId="4" fontId="9" fillId="0" borderId="1" xfId="3" quotePrefix="1" applyNumberFormat="1" applyFont="1" applyFill="1" applyBorder="1" applyAlignment="1">
      <alignment horizontal="right" vertical="top" wrapText="1"/>
    </xf>
    <xf numFmtId="1" fontId="7" fillId="0" borderId="6" xfId="0" applyNumberFormat="1" applyFont="1" applyBorder="1" applyAlignment="1" applyProtection="1">
      <alignment horizontal="center" vertical="top" wrapText="1"/>
      <protection locked="0"/>
    </xf>
    <xf numFmtId="4" fontId="9" fillId="0" borderId="6" xfId="3" quotePrefix="1" applyNumberFormat="1" applyFont="1" applyFill="1" applyBorder="1" applyAlignment="1">
      <alignment horizontal="right" vertical="top" wrapText="1"/>
    </xf>
    <xf numFmtId="4" fontId="9" fillId="0" borderId="6" xfId="0" applyNumberFormat="1" applyFont="1" applyBorder="1" applyAlignment="1">
      <alignment horizontal="right" vertical="top" wrapText="1"/>
    </xf>
    <xf numFmtId="0" fontId="7" fillId="0" borderId="0" xfId="0" applyFont="1" applyAlignment="1">
      <alignment horizontal="left" vertical="center"/>
    </xf>
    <xf numFmtId="0" fontId="13" fillId="0" borderId="0" xfId="0" applyFont="1" applyAlignment="1">
      <alignment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xf numFmtId="0" fontId="13" fillId="0" borderId="4" xfId="0" applyFont="1" applyBorder="1"/>
    <xf numFmtId="0" fontId="13" fillId="0" borderId="7" xfId="0" applyFont="1" applyBorder="1" applyAlignment="1">
      <alignment vertical="center" wrapText="1"/>
    </xf>
    <xf numFmtId="0" fontId="13" fillId="0" borderId="7" xfId="0" applyFont="1" applyBorder="1" applyAlignment="1">
      <alignment wrapText="1"/>
    </xf>
    <xf numFmtId="0" fontId="7" fillId="0" borderId="7" xfId="0" applyFont="1" applyBorder="1" applyAlignment="1">
      <alignment horizontal="center" wrapText="1"/>
    </xf>
    <xf numFmtId="0" fontId="8" fillId="0" borderId="2" xfId="0" applyFont="1" applyBorder="1" applyAlignment="1">
      <alignment horizontal="center" vertical="top" wrapText="1"/>
    </xf>
    <xf numFmtId="0" fontId="7" fillId="0" borderId="4" xfId="0" applyFont="1" applyBorder="1" applyAlignment="1">
      <alignment horizontal="center" vertical="top" wrapText="1"/>
    </xf>
    <xf numFmtId="0" fontId="7" fillId="0" borderId="3" xfId="0" applyFont="1" applyBorder="1" applyAlignment="1">
      <alignment horizontal="center" vertical="top" wrapText="1"/>
    </xf>
    <xf numFmtId="0" fontId="1" fillId="0" borderId="2" xfId="0" applyFont="1" applyBorder="1" applyAlignment="1">
      <alignment horizontal="center" vertical="top" wrapText="1"/>
    </xf>
    <xf numFmtId="0" fontId="7" fillId="0" borderId="3" xfId="0" applyFont="1" applyBorder="1" applyAlignment="1">
      <alignment horizontal="center" vertical="top"/>
    </xf>
    <xf numFmtId="0" fontId="7" fillId="0" borderId="4" xfId="0" applyFont="1" applyBorder="1" applyAlignment="1">
      <alignment horizontal="center" vertical="top"/>
    </xf>
    <xf numFmtId="0" fontId="8" fillId="0" borderId="6" xfId="0" applyFont="1" applyBorder="1" applyAlignment="1">
      <alignment horizontal="center" vertical="top" wrapText="1"/>
    </xf>
    <xf numFmtId="0" fontId="7" fillId="0" borderId="5" xfId="0" applyFont="1" applyBorder="1" applyAlignment="1">
      <alignment horizontal="center" vertical="top"/>
    </xf>
    <xf numFmtId="0" fontId="8" fillId="0" borderId="1" xfId="0" applyFont="1" applyBorder="1" applyAlignment="1">
      <alignment horizontal="center" vertical="top" wrapText="1"/>
    </xf>
    <xf numFmtId="0" fontId="7" fillId="0" borderId="1"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1" fillId="0" borderId="1" xfId="0" applyFont="1" applyBorder="1" applyAlignment="1">
      <alignment horizontal="center" vertical="center" wrapText="1"/>
    </xf>
    <xf numFmtId="0" fontId="1" fillId="0" borderId="0" xfId="0" applyFont="1" applyAlignment="1">
      <alignment horizontal="center"/>
    </xf>
    <xf numFmtId="0" fontId="7" fillId="0" borderId="0" xfId="0" applyFont="1" applyAlignment="1">
      <alignment horizontal="left" vertical="center"/>
    </xf>
    <xf numFmtId="0" fontId="7" fillId="0" borderId="0" xfId="0" applyFont="1" applyAlignment="1">
      <alignment vertical="center"/>
    </xf>
    <xf numFmtId="0" fontId="1" fillId="0" borderId="1" xfId="0" applyFont="1" applyBorder="1" applyAlignment="1">
      <alignment horizontal="center" vertical="center"/>
    </xf>
    <xf numFmtId="4" fontId="1" fillId="0" borderId="1" xfId="0" applyNumberFormat="1" applyFont="1" applyBorder="1" applyAlignment="1">
      <alignment vertical="center" wrapText="1"/>
    </xf>
    <xf numFmtId="0" fontId="9" fillId="0" borderId="0" xfId="0" applyFont="1" applyAlignment="1">
      <alignment horizontal="left" vertical="top"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7" fillId="0" borderId="0" xfId="0" applyFont="1" applyAlignment="1">
      <alignment horizontal="left" vertical="top" wrapText="1"/>
    </xf>
    <xf numFmtId="49" fontId="7" fillId="0" borderId="0" xfId="0" applyNumberFormat="1" applyFont="1" applyAlignment="1">
      <alignment horizontal="left" vertical="top" wrapText="1"/>
    </xf>
    <xf numFmtId="0" fontId="7" fillId="0" borderId="0" xfId="0" applyFont="1" applyAlignment="1">
      <alignment horizontal="right" vertical="top"/>
    </xf>
    <xf numFmtId="0" fontId="7" fillId="0" borderId="0" xfId="0" applyFont="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top" wrapText="1"/>
    </xf>
    <xf numFmtId="0" fontId="7" fillId="9" borderId="1" xfId="0" applyFont="1" applyFill="1" applyBorder="1" applyAlignment="1">
      <alignment vertical="center" wrapText="1"/>
    </xf>
    <xf numFmtId="0" fontId="7" fillId="9" borderId="1" xfId="0" applyFont="1" applyFill="1" applyBorder="1" applyAlignment="1">
      <alignment horizontal="center" vertical="top" wrapText="1"/>
    </xf>
    <xf numFmtId="0" fontId="7" fillId="9" borderId="1" xfId="0" applyFont="1" applyFill="1" applyBorder="1" applyAlignment="1">
      <alignment vertical="top" wrapText="1"/>
    </xf>
    <xf numFmtId="0" fontId="7" fillId="9" borderId="1" xfId="0" applyFont="1" applyFill="1" applyBorder="1" applyAlignment="1">
      <alignment horizontal="right" vertical="top" wrapText="1"/>
    </xf>
    <xf numFmtId="0" fontId="7" fillId="0" borderId="6" xfId="0" applyFont="1" applyBorder="1" applyAlignment="1">
      <alignment vertical="center" wrapText="1"/>
    </xf>
    <xf numFmtId="0" fontId="7" fillId="9" borderId="6" xfId="0" applyFont="1" applyFill="1" applyBorder="1" applyAlignment="1">
      <alignment vertical="center" wrapText="1"/>
    </xf>
    <xf numFmtId="0" fontId="7" fillId="9" borderId="6" xfId="0" applyFont="1" applyFill="1" applyBorder="1" applyAlignment="1">
      <alignment horizontal="center" vertical="top" wrapText="1"/>
    </xf>
    <xf numFmtId="0" fontId="7" fillId="9" borderId="6" xfId="0" applyFont="1" applyFill="1" applyBorder="1" applyAlignment="1">
      <alignment vertical="top" wrapText="1"/>
    </xf>
    <xf numFmtId="0" fontId="7" fillId="9" borderId="6" xfId="0" applyFont="1" applyFill="1" applyBorder="1" applyAlignment="1">
      <alignment horizontal="right" vertical="top" wrapText="1"/>
    </xf>
    <xf numFmtId="4" fontId="7" fillId="0" borderId="1" xfId="3" quotePrefix="1" applyNumberFormat="1" applyFont="1" applyFill="1" applyBorder="1" applyAlignment="1">
      <alignment horizontal="right" vertical="top"/>
    </xf>
    <xf numFmtId="4" fontId="18" fillId="0" borderId="0" xfId="0" applyNumberFormat="1" applyFont="1" applyAlignment="1">
      <alignment horizontal="left" vertical="top"/>
    </xf>
    <xf numFmtId="0" fontId="7" fillId="0" borderId="5" xfId="0" applyFont="1" applyBorder="1" applyAlignment="1">
      <alignment vertical="center" wrapText="1"/>
    </xf>
    <xf numFmtId="0" fontId="7" fillId="9" borderId="5" xfId="0" applyFont="1" applyFill="1" applyBorder="1" applyAlignment="1">
      <alignment vertical="center" wrapText="1"/>
    </xf>
    <xf numFmtId="0" fontId="7" fillId="9" borderId="5" xfId="0" applyFont="1" applyFill="1" applyBorder="1" applyAlignment="1">
      <alignment horizontal="center" vertical="top" wrapText="1"/>
    </xf>
    <xf numFmtId="0" fontId="7" fillId="9" borderId="5" xfId="0" applyFont="1" applyFill="1" applyBorder="1" applyAlignment="1">
      <alignment vertical="top" wrapText="1"/>
    </xf>
    <xf numFmtId="0" fontId="7" fillId="9" borderId="5" xfId="0" applyFont="1" applyFill="1" applyBorder="1" applyAlignment="1">
      <alignment horizontal="right" vertical="top" wrapText="1"/>
    </xf>
    <xf numFmtId="0" fontId="7" fillId="9" borderId="5" xfId="0" applyFont="1" applyFill="1" applyBorder="1" applyAlignment="1">
      <alignment horizontal="center" vertical="top"/>
    </xf>
    <xf numFmtId="4" fontId="7" fillId="9" borderId="5" xfId="3" quotePrefix="1" applyNumberFormat="1" applyFont="1" applyFill="1" applyBorder="1" applyAlignment="1">
      <alignment horizontal="right" vertical="top" wrapText="1"/>
    </xf>
    <xf numFmtId="4" fontId="7" fillId="9" borderId="5" xfId="0" applyNumberFormat="1" applyFont="1" applyFill="1" applyBorder="1" applyAlignment="1">
      <alignment horizontal="right" vertical="top" wrapText="1"/>
    </xf>
    <xf numFmtId="0" fontId="7" fillId="9" borderId="1" xfId="0" applyFont="1" applyFill="1" applyBorder="1" applyAlignment="1">
      <alignment horizontal="center" vertical="top"/>
    </xf>
    <xf numFmtId="4" fontId="7" fillId="9" borderId="1" xfId="3" quotePrefix="1" applyNumberFormat="1" applyFont="1" applyFill="1" applyBorder="1" applyAlignment="1">
      <alignment horizontal="right" vertical="top" wrapText="1"/>
    </xf>
    <xf numFmtId="4" fontId="7" fillId="9" borderId="1" xfId="0" applyNumberFormat="1" applyFont="1" applyFill="1" applyBorder="1" applyAlignment="1">
      <alignment horizontal="right" vertical="top" wrapText="1"/>
    </xf>
    <xf numFmtId="0" fontId="7" fillId="9" borderId="6" xfId="0" applyFont="1" applyFill="1" applyBorder="1" applyAlignment="1">
      <alignment horizontal="center" vertical="top"/>
    </xf>
    <xf numFmtId="4" fontId="7" fillId="9" borderId="6" xfId="3" quotePrefix="1" applyNumberFormat="1" applyFont="1" applyFill="1" applyBorder="1" applyAlignment="1">
      <alignment horizontal="right" vertical="top" wrapText="1"/>
    </xf>
    <xf numFmtId="4" fontId="7" fillId="9" borderId="6" xfId="0" applyNumberFormat="1" applyFont="1" applyFill="1" applyBorder="1" applyAlignment="1">
      <alignment horizontal="right" vertical="top" wrapText="1"/>
    </xf>
    <xf numFmtId="164" fontId="7" fillId="0" borderId="1" xfId="1" applyFont="1" applyFill="1" applyBorder="1" applyAlignment="1" applyProtection="1">
      <alignment horizontal="right" vertical="top" wrapText="1"/>
      <protection locked="0"/>
    </xf>
    <xf numFmtId="2" fontId="7" fillId="0" borderId="1" xfId="0" applyNumberFormat="1" applyFont="1" applyBorder="1" applyAlignment="1">
      <alignment horizontal="right" vertical="top"/>
    </xf>
    <xf numFmtId="0" fontId="7" fillId="9" borderId="5" xfId="0" applyFont="1" applyFill="1" applyBorder="1" applyAlignment="1">
      <alignment horizontal="left" vertical="top" wrapText="1"/>
    </xf>
    <xf numFmtId="4" fontId="7" fillId="9" borderId="5" xfId="0" applyNumberFormat="1" applyFont="1" applyFill="1" applyBorder="1" applyAlignment="1">
      <alignment horizontal="right" vertical="top"/>
    </xf>
    <xf numFmtId="0" fontId="7" fillId="0" borderId="6" xfId="0" applyFont="1" applyBorder="1" applyAlignment="1">
      <alignment horizontal="left" vertical="top" wrapText="1"/>
    </xf>
    <xf numFmtId="4" fontId="7" fillId="0" borderId="6" xfId="3" quotePrefix="1" applyNumberFormat="1" applyFont="1" applyFill="1" applyBorder="1" applyAlignment="1">
      <alignment horizontal="right" vertical="top" wrapText="1"/>
    </xf>
    <xf numFmtId="0" fontId="7" fillId="0" borderId="5" xfId="0" applyFont="1" applyBorder="1" applyAlignment="1">
      <alignment horizontal="left" vertical="top" wrapText="1"/>
    </xf>
    <xf numFmtId="4" fontId="7" fillId="0" borderId="5" xfId="3" quotePrefix="1" applyNumberFormat="1" applyFont="1" applyFill="1" applyBorder="1" applyAlignment="1">
      <alignment horizontal="right" vertical="top" wrapText="1"/>
    </xf>
    <xf numFmtId="4" fontId="7" fillId="0" borderId="5" xfId="0" applyNumberFormat="1" applyFont="1" applyBorder="1" applyAlignment="1">
      <alignment horizontal="right" vertical="top"/>
    </xf>
    <xf numFmtId="0" fontId="19" fillId="9" borderId="5" xfId="0" applyFont="1" applyFill="1" applyBorder="1" applyAlignment="1">
      <alignment vertical="top" wrapText="1"/>
    </xf>
    <xf numFmtId="0" fontId="19" fillId="9" borderId="5" xfId="0" applyFont="1" applyFill="1" applyBorder="1" applyAlignment="1">
      <alignment horizontal="center" vertical="top" wrapText="1"/>
    </xf>
    <xf numFmtId="0" fontId="19" fillId="9" borderId="5" xfId="0" applyFont="1" applyFill="1" applyBorder="1" applyAlignment="1">
      <alignment horizontal="center" vertical="top"/>
    </xf>
    <xf numFmtId="4" fontId="19" fillId="9" borderId="5" xfId="3" quotePrefix="1" applyNumberFormat="1" applyFont="1" applyFill="1" applyBorder="1" applyAlignment="1">
      <alignment horizontal="right" vertical="top" wrapText="1"/>
    </xf>
    <xf numFmtId="4" fontId="19" fillId="9" borderId="5" xfId="0" applyNumberFormat="1" applyFont="1" applyFill="1" applyBorder="1" applyAlignment="1">
      <alignment horizontal="right" vertical="top" wrapText="1"/>
    </xf>
    <xf numFmtId="0" fontId="7" fillId="0" borderId="8" xfId="0" applyFont="1" applyBorder="1" applyAlignment="1">
      <alignment vertical="center" wrapText="1"/>
    </xf>
    <xf numFmtId="0" fontId="7" fillId="9" borderId="8" xfId="0" applyFont="1" applyFill="1" applyBorder="1" applyAlignment="1">
      <alignment vertical="center" wrapText="1"/>
    </xf>
    <xf numFmtId="0" fontId="7" fillId="9" borderId="8" xfId="0" applyFont="1" applyFill="1" applyBorder="1" applyAlignment="1">
      <alignment vertical="top" wrapText="1"/>
    </xf>
    <xf numFmtId="0" fontId="7" fillId="9" borderId="8" xfId="0" applyFont="1" applyFill="1" applyBorder="1" applyAlignment="1">
      <alignment horizontal="center" vertical="top" wrapText="1"/>
    </xf>
    <xf numFmtId="0" fontId="7" fillId="9" borderId="8" xfId="0" applyFont="1" applyFill="1" applyBorder="1" applyAlignment="1">
      <alignment horizontal="center" vertical="top"/>
    </xf>
    <xf numFmtId="4" fontId="7" fillId="9" borderId="8" xfId="3" quotePrefix="1" applyNumberFormat="1" applyFont="1" applyFill="1" applyBorder="1" applyAlignment="1">
      <alignment horizontal="right" vertical="top" wrapText="1"/>
    </xf>
    <xf numFmtId="4" fontId="7" fillId="9" borderId="8" xfId="0" applyNumberFormat="1" applyFont="1" applyFill="1" applyBorder="1" applyAlignment="1">
      <alignment horizontal="right" vertical="top" wrapText="1"/>
    </xf>
    <xf numFmtId="1" fontId="7" fillId="0" borderId="5" xfId="0" applyNumberFormat="1" applyFont="1" applyBorder="1" applyAlignment="1" applyProtection="1">
      <alignment horizontal="center" vertical="top" wrapText="1"/>
      <protection locked="0"/>
    </xf>
    <xf numFmtId="1" fontId="7" fillId="0" borderId="1" xfId="0" applyNumberFormat="1" applyFont="1" applyBorder="1" applyAlignment="1">
      <alignment horizontal="center" vertical="top"/>
    </xf>
    <xf numFmtId="0" fontId="7" fillId="0" borderId="8" xfId="0" applyFont="1" applyBorder="1" applyAlignment="1">
      <alignment vertical="top" wrapText="1"/>
    </xf>
    <xf numFmtId="0" fontId="7" fillId="0" borderId="8" xfId="0" applyFont="1" applyBorder="1" applyAlignment="1">
      <alignment horizontal="left" vertical="top" wrapText="1"/>
    </xf>
    <xf numFmtId="0" fontId="7" fillId="0" borderId="8" xfId="0" applyFont="1" applyBorder="1" applyAlignment="1">
      <alignment horizontal="center" vertical="top" wrapText="1"/>
    </xf>
    <xf numFmtId="1" fontId="7" fillId="0" borderId="8" xfId="0" applyNumberFormat="1" applyFont="1" applyBorder="1" applyAlignment="1" applyProtection="1">
      <alignment horizontal="center" vertical="top" wrapText="1"/>
      <protection locked="0"/>
    </xf>
    <xf numFmtId="4" fontId="9" fillId="0" borderId="8" xfId="3" quotePrefix="1" applyNumberFormat="1" applyFont="1" applyFill="1" applyBorder="1" applyAlignment="1">
      <alignment horizontal="right" vertical="top" wrapText="1"/>
    </xf>
    <xf numFmtId="4" fontId="9" fillId="0" borderId="8" xfId="0" applyNumberFormat="1" applyFont="1" applyBorder="1" applyAlignment="1">
      <alignment horizontal="right" vertical="top" wrapText="1"/>
    </xf>
    <xf numFmtId="0" fontId="7" fillId="0" borderId="0" xfId="0" applyFont="1" applyAlignment="1">
      <alignment vertical="center" wrapText="1"/>
    </xf>
    <xf numFmtId="0" fontId="7" fillId="0" borderId="0" xfId="0" applyFont="1" applyAlignment="1">
      <alignment horizontal="center" vertical="top" wrapText="1"/>
    </xf>
    <xf numFmtId="4" fontId="7" fillId="0" borderId="0" xfId="3" quotePrefix="1" applyNumberFormat="1" applyFont="1" applyFill="1" applyAlignment="1">
      <alignment horizontal="right" vertical="top" wrapText="1"/>
    </xf>
    <xf numFmtId="4" fontId="7" fillId="0" borderId="0" xfId="0" applyNumberFormat="1" applyFont="1" applyAlignment="1">
      <alignment horizontal="right" vertical="top" wrapText="1"/>
    </xf>
    <xf numFmtId="0" fontId="7" fillId="0" borderId="0" xfId="3" quotePrefix="1" applyFont="1" applyFill="1" applyAlignment="1">
      <alignment horizontal="right" vertical="top" wrapText="1"/>
    </xf>
    <xf numFmtId="0" fontId="20" fillId="0" borderId="0" xfId="3" quotePrefix="1" applyFont="1" applyFill="1" applyAlignment="1">
      <alignment horizontal="right" vertical="top" wrapText="1"/>
    </xf>
    <xf numFmtId="4" fontId="20" fillId="0" borderId="0" xfId="3" quotePrefix="1" applyNumberFormat="1" applyFont="1" applyFill="1" applyAlignment="1">
      <alignment horizontal="right" vertical="top" wrapText="1"/>
    </xf>
    <xf numFmtId="0" fontId="7" fillId="0" borderId="0" xfId="0" applyFont="1" applyAlignment="1">
      <alignment vertical="center" wrapText="1"/>
    </xf>
    <xf numFmtId="0" fontId="7" fillId="0" borderId="0" xfId="0" applyFont="1" applyAlignment="1">
      <alignment wrapText="1"/>
    </xf>
    <xf numFmtId="0" fontId="7" fillId="0" borderId="0" xfId="0" applyFont="1" applyAlignment="1">
      <alignment horizontal="center" wrapText="1"/>
    </xf>
    <xf numFmtId="0" fontId="7" fillId="0" borderId="0" xfId="0" applyFont="1" applyAlignment="1">
      <alignment horizontal="right" vertical="top" wrapText="1"/>
    </xf>
    <xf numFmtId="0" fontId="7" fillId="10" borderId="0" xfId="0" applyFont="1" applyFill="1" applyAlignment="1">
      <alignment horizontal="center"/>
    </xf>
  </cellXfs>
  <cellStyles count="4">
    <cellStyle name="Hipersaitas" xfId="3" builtinId="8"/>
    <cellStyle name="Įprastas" xfId="0" builtinId="0"/>
    <cellStyle name="Įprastas 3" xfId="2" xr:uid="{00000000-0005-0000-0000-000002000000}"/>
    <cellStyle name="Kablelis" xfId="1" builtinId="3"/>
  </cellStyles>
  <dxfs count="52">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colors>
    <mruColors>
      <color rgb="FFFF66FF"/>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513"/>
  <sheetViews>
    <sheetView tabSelected="1" zoomScaleNormal="100" workbookViewId="0">
      <pane ySplit="7" topLeftCell="A8" activePane="bottomLeft" state="frozen"/>
      <selection pane="bottomLeft" activeCell="W8" sqref="W8"/>
    </sheetView>
  </sheetViews>
  <sheetFormatPr defaultColWidth="9.140625" defaultRowHeight="12" x14ac:dyDescent="0.2"/>
  <cols>
    <col min="1" max="1" width="4.42578125" style="148" customWidth="1"/>
    <col min="2" max="2" width="8" style="17" customWidth="1"/>
    <col min="3" max="3" width="11.42578125" style="17" customWidth="1"/>
    <col min="4" max="4" width="31.28515625" style="17" customWidth="1"/>
    <col min="5" max="6" width="19.85546875" style="17" customWidth="1"/>
    <col min="7" max="7" width="12.5703125" style="17" customWidth="1"/>
    <col min="8" max="8" width="12.42578125" style="17" customWidth="1"/>
    <col min="9" max="9" width="6.5703125" style="17" bestFit="1" customWidth="1"/>
    <col min="10" max="10" width="3.7109375" style="17" bestFit="1" customWidth="1"/>
    <col min="11" max="11" width="4.28515625" style="17" bestFit="1" customWidth="1"/>
    <col min="12" max="12" width="2.7109375" style="17" bestFit="1" customWidth="1"/>
    <col min="13" max="13" width="4.42578125" style="17" bestFit="1" customWidth="1"/>
    <col min="14" max="14" width="6.7109375" style="347" bestFit="1" customWidth="1"/>
    <col min="15" max="15" width="6.85546875" style="17" bestFit="1" customWidth="1"/>
    <col min="16" max="16" width="12.5703125" style="274" customWidth="1"/>
    <col min="17" max="18" width="12.7109375" style="274" customWidth="1"/>
    <col min="19" max="19" width="12.85546875" style="274" customWidth="1"/>
    <col min="20" max="20" width="13.140625" style="148" bestFit="1" customWidth="1"/>
    <col min="21" max="21" width="9.140625" style="17"/>
    <col min="22" max="22" width="11.28515625" style="17" bestFit="1" customWidth="1"/>
    <col min="23" max="16384" width="9.140625" style="17"/>
  </cols>
  <sheetData>
    <row r="1" spans="2:20" x14ac:dyDescent="0.2">
      <c r="J1" s="236"/>
      <c r="K1" s="236"/>
      <c r="L1" s="236"/>
      <c r="N1" s="236"/>
      <c r="O1" s="236"/>
      <c r="P1" s="272"/>
      <c r="Q1" s="272"/>
      <c r="R1" s="272"/>
      <c r="S1" s="272"/>
    </row>
    <row r="2" spans="2:20" ht="61.15" customHeight="1" x14ac:dyDescent="0.2">
      <c r="J2" s="23"/>
      <c r="K2" s="23"/>
      <c r="L2" s="23"/>
      <c r="N2" s="236"/>
      <c r="O2" s="236"/>
      <c r="P2" s="273" t="s">
        <v>1016</v>
      </c>
      <c r="Q2" s="273"/>
      <c r="R2" s="273"/>
      <c r="S2" s="273"/>
    </row>
    <row r="3" spans="2:20" x14ac:dyDescent="0.2">
      <c r="J3" s="23"/>
      <c r="K3" s="23"/>
      <c r="L3" s="23"/>
      <c r="N3" s="236"/>
      <c r="O3" s="236"/>
      <c r="P3" s="148"/>
    </row>
    <row r="4" spans="2:20" x14ac:dyDescent="0.2">
      <c r="B4" s="17" t="s">
        <v>1</v>
      </c>
      <c r="J4" s="23"/>
      <c r="K4" s="23"/>
      <c r="L4" s="23"/>
      <c r="N4" s="275"/>
      <c r="O4" s="23"/>
    </row>
    <row r="5" spans="2:20" x14ac:dyDescent="0.2">
      <c r="B5" s="23" t="s">
        <v>788</v>
      </c>
      <c r="N5" s="18"/>
    </row>
    <row r="6" spans="2:20" x14ac:dyDescent="0.2">
      <c r="B6" s="276" t="s">
        <v>789</v>
      </c>
      <c r="C6" s="277"/>
      <c r="D6" s="277"/>
      <c r="E6" s="277"/>
      <c r="F6" s="277"/>
      <c r="G6" s="277"/>
      <c r="H6" s="277"/>
      <c r="I6" s="277"/>
      <c r="J6" s="277"/>
      <c r="K6" s="277"/>
      <c r="L6" s="277"/>
      <c r="M6" s="278"/>
      <c r="N6" s="276" t="s">
        <v>790</v>
      </c>
      <c r="O6" s="278"/>
      <c r="P6" s="279" t="s">
        <v>791</v>
      </c>
      <c r="Q6" s="279"/>
      <c r="R6" s="279"/>
      <c r="S6" s="279"/>
    </row>
    <row r="7" spans="2:20" ht="60" x14ac:dyDescent="0.2">
      <c r="B7" s="5" t="s">
        <v>792</v>
      </c>
      <c r="C7" s="5" t="s">
        <v>793</v>
      </c>
      <c r="D7" s="5" t="s">
        <v>794</v>
      </c>
      <c r="E7" s="5" t="s">
        <v>104</v>
      </c>
      <c r="F7" s="5" t="s">
        <v>783</v>
      </c>
      <c r="G7" s="5" t="s">
        <v>24</v>
      </c>
      <c r="H7" s="5" t="s">
        <v>795</v>
      </c>
      <c r="I7" s="5" t="s">
        <v>796</v>
      </c>
      <c r="J7" s="5" t="s">
        <v>797</v>
      </c>
      <c r="K7" s="5" t="s">
        <v>798</v>
      </c>
      <c r="L7" s="5" t="s">
        <v>799</v>
      </c>
      <c r="M7" s="5" t="s">
        <v>800</v>
      </c>
      <c r="N7" s="5" t="s">
        <v>801</v>
      </c>
      <c r="O7" s="5" t="s">
        <v>802</v>
      </c>
      <c r="P7" s="5" t="s">
        <v>803</v>
      </c>
      <c r="Q7" s="5" t="s">
        <v>804</v>
      </c>
      <c r="R7" s="5" t="s">
        <v>805</v>
      </c>
      <c r="S7" s="5" t="s">
        <v>806</v>
      </c>
    </row>
    <row r="8" spans="2:20" x14ac:dyDescent="0.2">
      <c r="B8" s="280">
        <v>1</v>
      </c>
      <c r="C8" s="280">
        <v>2</v>
      </c>
      <c r="D8" s="280">
        <v>3</v>
      </c>
      <c r="E8" s="280">
        <v>4</v>
      </c>
      <c r="F8" s="280">
        <v>5</v>
      </c>
      <c r="G8" s="280">
        <v>6</v>
      </c>
      <c r="H8" s="280">
        <v>7</v>
      </c>
      <c r="I8" s="280">
        <v>8</v>
      </c>
      <c r="J8" s="280">
        <v>9</v>
      </c>
      <c r="K8" s="280">
        <v>10</v>
      </c>
      <c r="L8" s="280">
        <v>11</v>
      </c>
      <c r="M8" s="280">
        <v>12</v>
      </c>
      <c r="N8" s="280">
        <v>13</v>
      </c>
      <c r="O8" s="280">
        <v>14</v>
      </c>
      <c r="P8" s="281">
        <v>15</v>
      </c>
      <c r="Q8" s="281">
        <v>16</v>
      </c>
      <c r="R8" s="281">
        <v>17</v>
      </c>
      <c r="S8" s="281">
        <v>18</v>
      </c>
    </row>
    <row r="9" spans="2:20" x14ac:dyDescent="0.2">
      <c r="B9" s="70" t="s">
        <v>14</v>
      </c>
      <c r="C9" s="282"/>
      <c r="D9" s="70" t="s">
        <v>105</v>
      </c>
      <c r="E9" s="282"/>
      <c r="F9" s="282"/>
      <c r="G9" s="282"/>
      <c r="H9" s="282"/>
      <c r="I9" s="282"/>
      <c r="J9" s="282"/>
      <c r="K9" s="282"/>
      <c r="L9" s="282"/>
      <c r="M9" s="282"/>
      <c r="N9" s="283"/>
      <c r="O9" s="284"/>
      <c r="P9" s="285"/>
      <c r="Q9" s="285"/>
      <c r="R9" s="285"/>
      <c r="S9" s="285"/>
    </row>
    <row r="10" spans="2:20" x14ac:dyDescent="0.2">
      <c r="B10" s="70" t="s">
        <v>807</v>
      </c>
      <c r="C10" s="282"/>
      <c r="D10" s="70" t="s">
        <v>106</v>
      </c>
      <c r="E10" s="282"/>
      <c r="F10" s="282"/>
      <c r="G10" s="282"/>
      <c r="H10" s="282"/>
      <c r="I10" s="282"/>
      <c r="J10" s="282"/>
      <c r="K10" s="282"/>
      <c r="L10" s="282"/>
      <c r="M10" s="282"/>
      <c r="N10" s="283"/>
      <c r="O10" s="284"/>
      <c r="P10" s="285"/>
      <c r="Q10" s="285"/>
      <c r="R10" s="285"/>
      <c r="S10" s="285"/>
    </row>
    <row r="11" spans="2:20" ht="24" x14ac:dyDescent="0.2">
      <c r="B11" s="70" t="s">
        <v>808</v>
      </c>
      <c r="C11" s="282"/>
      <c r="D11" s="70" t="s">
        <v>107</v>
      </c>
      <c r="E11" s="282"/>
      <c r="F11" s="282"/>
      <c r="G11" s="282"/>
      <c r="H11" s="282"/>
      <c r="I11" s="282"/>
      <c r="J11" s="282"/>
      <c r="K11" s="282"/>
      <c r="L11" s="282"/>
      <c r="M11" s="282"/>
      <c r="N11" s="283"/>
      <c r="O11" s="284"/>
      <c r="P11" s="285"/>
      <c r="Q11" s="285"/>
      <c r="R11" s="285"/>
      <c r="S11" s="285"/>
    </row>
    <row r="12" spans="2:20" ht="36" x14ac:dyDescent="0.2">
      <c r="B12" s="286" t="s">
        <v>809</v>
      </c>
      <c r="C12" s="287"/>
      <c r="D12" s="286" t="s">
        <v>810</v>
      </c>
      <c r="E12" s="287"/>
      <c r="F12" s="287"/>
      <c r="G12" s="287"/>
      <c r="H12" s="287"/>
      <c r="I12" s="287"/>
      <c r="J12" s="287"/>
      <c r="K12" s="287"/>
      <c r="L12" s="287"/>
      <c r="M12" s="287"/>
      <c r="N12" s="288"/>
      <c r="O12" s="289"/>
      <c r="P12" s="290"/>
      <c r="Q12" s="290"/>
      <c r="R12" s="290"/>
      <c r="S12" s="290"/>
    </row>
    <row r="13" spans="2:20" ht="24" x14ac:dyDescent="0.2">
      <c r="B13" s="70" t="s">
        <v>811</v>
      </c>
      <c r="C13" s="70" t="s">
        <v>109</v>
      </c>
      <c r="D13" s="16" t="s">
        <v>110</v>
      </c>
      <c r="E13" s="16" t="s">
        <v>111</v>
      </c>
      <c r="F13" s="16" t="s">
        <v>112</v>
      </c>
      <c r="G13" s="16" t="s">
        <v>113</v>
      </c>
      <c r="H13" s="16" t="s">
        <v>114</v>
      </c>
      <c r="I13" s="14" t="s">
        <v>115</v>
      </c>
      <c r="J13" s="14" t="s">
        <v>39</v>
      </c>
      <c r="K13" s="14" t="s">
        <v>39</v>
      </c>
      <c r="L13" s="14" t="s">
        <v>39</v>
      </c>
      <c r="M13" s="14" t="s">
        <v>116</v>
      </c>
      <c r="N13" s="14">
        <v>2019</v>
      </c>
      <c r="O13" s="26">
        <v>2021</v>
      </c>
      <c r="P13" s="291">
        <f>Q13+R13+S13</f>
        <v>471826.40000000008</v>
      </c>
      <c r="Q13" s="80">
        <v>394459.47000000009</v>
      </c>
      <c r="R13" s="80">
        <v>32700.58</v>
      </c>
      <c r="S13" s="80">
        <v>44666.35</v>
      </c>
      <c r="T13" s="292"/>
    </row>
    <row r="14" spans="2:20" ht="36" x14ac:dyDescent="0.2">
      <c r="B14" s="70" t="s">
        <v>812</v>
      </c>
      <c r="C14" s="70" t="s">
        <v>117</v>
      </c>
      <c r="D14" s="16" t="s">
        <v>118</v>
      </c>
      <c r="E14" s="16" t="s">
        <v>119</v>
      </c>
      <c r="F14" s="16" t="s">
        <v>112</v>
      </c>
      <c r="G14" s="16" t="s">
        <v>120</v>
      </c>
      <c r="H14" s="16" t="s">
        <v>114</v>
      </c>
      <c r="I14" s="14" t="s">
        <v>115</v>
      </c>
      <c r="J14" s="14" t="s">
        <v>39</v>
      </c>
      <c r="K14" s="14" t="s">
        <v>39</v>
      </c>
      <c r="L14" s="14" t="s">
        <v>39</v>
      </c>
      <c r="M14" s="14" t="s">
        <v>116</v>
      </c>
      <c r="N14" s="14">
        <v>2018</v>
      </c>
      <c r="O14" s="26">
        <v>2020</v>
      </c>
      <c r="P14" s="222">
        <f>Q14+R14+S14</f>
        <v>536215.27</v>
      </c>
      <c r="Q14" s="80">
        <v>455782.98</v>
      </c>
      <c r="R14" s="80">
        <v>40216.14</v>
      </c>
      <c r="S14" s="80">
        <v>40216.15</v>
      </c>
    </row>
    <row r="15" spans="2:20" ht="36" x14ac:dyDescent="0.2">
      <c r="B15" s="70" t="s">
        <v>813</v>
      </c>
      <c r="C15" s="70" t="s">
        <v>121</v>
      </c>
      <c r="D15" s="16" t="s">
        <v>122</v>
      </c>
      <c r="E15" s="16" t="s">
        <v>123</v>
      </c>
      <c r="F15" s="16" t="s">
        <v>112</v>
      </c>
      <c r="G15" s="16" t="s">
        <v>124</v>
      </c>
      <c r="H15" s="16" t="s">
        <v>114</v>
      </c>
      <c r="I15" s="14" t="s">
        <v>115</v>
      </c>
      <c r="J15" s="14" t="s">
        <v>39</v>
      </c>
      <c r="K15" s="14" t="s">
        <v>39</v>
      </c>
      <c r="L15" s="14" t="s">
        <v>39</v>
      </c>
      <c r="M15" s="14" t="s">
        <v>116</v>
      </c>
      <c r="N15" s="14">
        <v>2018</v>
      </c>
      <c r="O15" s="26">
        <v>2020</v>
      </c>
      <c r="P15" s="222">
        <v>387666.7</v>
      </c>
      <c r="Q15" s="80">
        <v>325886.55</v>
      </c>
      <c r="R15" s="80">
        <v>28754.69</v>
      </c>
      <c r="S15" s="80">
        <v>33025.46</v>
      </c>
    </row>
    <row r="16" spans="2:20" ht="24" x14ac:dyDescent="0.2">
      <c r="B16" s="293" t="s">
        <v>814</v>
      </c>
      <c r="C16" s="294"/>
      <c r="D16" s="293" t="s">
        <v>125</v>
      </c>
      <c r="E16" s="294"/>
      <c r="F16" s="294"/>
      <c r="G16" s="294"/>
      <c r="H16" s="294"/>
      <c r="I16" s="294"/>
      <c r="J16" s="294"/>
      <c r="K16" s="294"/>
      <c r="L16" s="294"/>
      <c r="M16" s="294"/>
      <c r="N16" s="295"/>
      <c r="O16" s="296"/>
      <c r="P16" s="297"/>
      <c r="Q16" s="297"/>
      <c r="R16" s="297"/>
      <c r="S16" s="297"/>
    </row>
    <row r="17" spans="2:19" ht="24" x14ac:dyDescent="0.2">
      <c r="B17" s="70" t="s">
        <v>815</v>
      </c>
      <c r="C17" s="16" t="s">
        <v>126</v>
      </c>
      <c r="D17" s="16" t="s">
        <v>127</v>
      </c>
      <c r="E17" s="16" t="s">
        <v>128</v>
      </c>
      <c r="F17" s="16" t="s">
        <v>112</v>
      </c>
      <c r="G17" s="16" t="s">
        <v>129</v>
      </c>
      <c r="H17" s="16" t="s">
        <v>130</v>
      </c>
      <c r="I17" s="14" t="s">
        <v>115</v>
      </c>
      <c r="J17" s="14" t="s">
        <v>39</v>
      </c>
      <c r="K17" s="14" t="s">
        <v>39</v>
      </c>
      <c r="L17" s="14" t="s">
        <v>39</v>
      </c>
      <c r="M17" s="14" t="s">
        <v>116</v>
      </c>
      <c r="N17" s="14">
        <v>2018</v>
      </c>
      <c r="O17" s="26">
        <v>2019</v>
      </c>
      <c r="P17" s="291">
        <f t="shared" ref="P17:P21" si="0">Q17+R17+S17</f>
        <v>106811.60999999999</v>
      </c>
      <c r="Q17" s="80">
        <v>90789.87</v>
      </c>
      <c r="R17" s="80">
        <v>8010.87</v>
      </c>
      <c r="S17" s="80">
        <v>8010.87</v>
      </c>
    </row>
    <row r="18" spans="2:19" ht="24" x14ac:dyDescent="0.2">
      <c r="B18" s="70" t="s">
        <v>816</v>
      </c>
      <c r="C18" s="16" t="s">
        <v>131</v>
      </c>
      <c r="D18" s="16" t="s">
        <v>132</v>
      </c>
      <c r="E18" s="16" t="s">
        <v>111</v>
      </c>
      <c r="F18" s="16" t="s">
        <v>112</v>
      </c>
      <c r="G18" s="16" t="s">
        <v>113</v>
      </c>
      <c r="H18" s="16" t="s">
        <v>130</v>
      </c>
      <c r="I18" s="14" t="s">
        <v>115</v>
      </c>
      <c r="J18" s="14" t="s">
        <v>39</v>
      </c>
      <c r="K18" s="14" t="s">
        <v>39</v>
      </c>
      <c r="L18" s="14" t="s">
        <v>39</v>
      </c>
      <c r="M18" s="14" t="s">
        <v>116</v>
      </c>
      <c r="N18" s="14">
        <v>2018</v>
      </c>
      <c r="O18" s="26">
        <v>2021</v>
      </c>
      <c r="P18" s="222">
        <f t="shared" si="0"/>
        <v>157406.34</v>
      </c>
      <c r="Q18" s="80">
        <v>133599.99</v>
      </c>
      <c r="R18" s="80">
        <v>11788.23</v>
      </c>
      <c r="S18" s="80">
        <v>12018.12</v>
      </c>
    </row>
    <row r="19" spans="2:19" ht="36" x14ac:dyDescent="0.2">
      <c r="B19" s="70" t="s">
        <v>817</v>
      </c>
      <c r="C19" s="16" t="s">
        <v>133</v>
      </c>
      <c r="D19" s="16" t="s">
        <v>134</v>
      </c>
      <c r="E19" s="16" t="s">
        <v>119</v>
      </c>
      <c r="F19" s="16" t="s">
        <v>112</v>
      </c>
      <c r="G19" s="16" t="s">
        <v>120</v>
      </c>
      <c r="H19" s="16" t="s">
        <v>130</v>
      </c>
      <c r="I19" s="14" t="s">
        <v>115</v>
      </c>
      <c r="J19" s="14" t="s">
        <v>39</v>
      </c>
      <c r="K19" s="14" t="s">
        <v>39</v>
      </c>
      <c r="L19" s="14" t="s">
        <v>39</v>
      </c>
      <c r="M19" s="14" t="s">
        <v>116</v>
      </c>
      <c r="N19" s="14">
        <v>2018</v>
      </c>
      <c r="O19" s="26">
        <v>2020</v>
      </c>
      <c r="P19" s="222">
        <f t="shared" si="0"/>
        <v>377054.53</v>
      </c>
      <c r="Q19" s="80">
        <v>320496.34999999998</v>
      </c>
      <c r="R19" s="80">
        <v>28279.09</v>
      </c>
      <c r="S19" s="80">
        <v>28279.09</v>
      </c>
    </row>
    <row r="20" spans="2:19" ht="36" x14ac:dyDescent="0.2">
      <c r="B20" s="70" t="s">
        <v>818</v>
      </c>
      <c r="C20" s="16" t="s">
        <v>135</v>
      </c>
      <c r="D20" s="16" t="s">
        <v>136</v>
      </c>
      <c r="E20" s="16" t="s">
        <v>123</v>
      </c>
      <c r="F20" s="16" t="s">
        <v>112</v>
      </c>
      <c r="G20" s="16" t="s">
        <v>124</v>
      </c>
      <c r="H20" s="16" t="s">
        <v>130</v>
      </c>
      <c r="I20" s="14" t="s">
        <v>115</v>
      </c>
      <c r="J20" s="14" t="s">
        <v>39</v>
      </c>
      <c r="K20" s="14" t="s">
        <v>39</v>
      </c>
      <c r="L20" s="14" t="s">
        <v>39</v>
      </c>
      <c r="M20" s="14" t="s">
        <v>116</v>
      </c>
      <c r="N20" s="14">
        <v>2018</v>
      </c>
      <c r="O20" s="26">
        <v>2019</v>
      </c>
      <c r="P20" s="222">
        <f t="shared" si="0"/>
        <v>557868.85000000009</v>
      </c>
      <c r="Q20" s="80">
        <v>474188.52</v>
      </c>
      <c r="R20" s="80">
        <v>41840.160000000003</v>
      </c>
      <c r="S20" s="80">
        <v>41840.17</v>
      </c>
    </row>
    <row r="21" spans="2:19" ht="24" x14ac:dyDescent="0.2">
      <c r="B21" s="70" t="s">
        <v>819</v>
      </c>
      <c r="C21" s="16" t="s">
        <v>137</v>
      </c>
      <c r="D21" s="16" t="s">
        <v>138</v>
      </c>
      <c r="E21" s="16" t="s">
        <v>139</v>
      </c>
      <c r="F21" s="16" t="s">
        <v>112</v>
      </c>
      <c r="G21" s="16" t="s">
        <v>140</v>
      </c>
      <c r="H21" s="16" t="s">
        <v>141</v>
      </c>
      <c r="I21" s="14" t="s">
        <v>115</v>
      </c>
      <c r="J21" s="14" t="s">
        <v>39</v>
      </c>
      <c r="K21" s="14" t="s">
        <v>39</v>
      </c>
      <c r="L21" s="14" t="s">
        <v>39</v>
      </c>
      <c r="M21" s="14" t="s">
        <v>116</v>
      </c>
      <c r="N21" s="14">
        <v>2018</v>
      </c>
      <c r="O21" s="26">
        <v>2020</v>
      </c>
      <c r="P21" s="222">
        <f t="shared" si="0"/>
        <v>371859.93</v>
      </c>
      <c r="Q21" s="80">
        <v>245902.71</v>
      </c>
      <c r="R21" s="80">
        <v>21697.29</v>
      </c>
      <c r="S21" s="80">
        <v>104259.93</v>
      </c>
    </row>
    <row r="22" spans="2:19" ht="24" x14ac:dyDescent="0.2">
      <c r="B22" s="293" t="s">
        <v>477</v>
      </c>
      <c r="C22" s="296"/>
      <c r="D22" s="293" t="s">
        <v>142</v>
      </c>
      <c r="E22" s="296"/>
      <c r="F22" s="296"/>
      <c r="G22" s="296"/>
      <c r="H22" s="296"/>
      <c r="I22" s="295"/>
      <c r="J22" s="295"/>
      <c r="K22" s="295"/>
      <c r="L22" s="295"/>
      <c r="M22" s="295"/>
      <c r="N22" s="295"/>
      <c r="O22" s="298"/>
      <c r="P22" s="299"/>
      <c r="Q22" s="300"/>
      <c r="R22" s="300"/>
      <c r="S22" s="300"/>
    </row>
    <row r="23" spans="2:19" ht="36" x14ac:dyDescent="0.2">
      <c r="B23" s="16" t="s">
        <v>519</v>
      </c>
      <c r="C23" s="16" t="s">
        <v>143</v>
      </c>
      <c r="D23" s="16" t="s">
        <v>144</v>
      </c>
      <c r="E23" s="16" t="s">
        <v>123</v>
      </c>
      <c r="F23" s="16" t="s">
        <v>112</v>
      </c>
      <c r="G23" s="16" t="s">
        <v>145</v>
      </c>
      <c r="H23" s="16" t="s">
        <v>146</v>
      </c>
      <c r="I23" s="14" t="s">
        <v>115</v>
      </c>
      <c r="J23" s="14" t="s">
        <v>39</v>
      </c>
      <c r="K23" s="14" t="s">
        <v>39</v>
      </c>
      <c r="L23" s="14" t="s">
        <v>39</v>
      </c>
      <c r="M23" s="14" t="s">
        <v>116</v>
      </c>
      <c r="N23" s="14">
        <v>2017</v>
      </c>
      <c r="O23" s="75">
        <v>2019</v>
      </c>
      <c r="P23" s="223">
        <f t="shared" ref="P23:P27" si="1">Q23+S23</f>
        <v>721036.6</v>
      </c>
      <c r="Q23" s="80">
        <v>612881.11</v>
      </c>
      <c r="R23" s="80">
        <v>0</v>
      </c>
      <c r="S23" s="80">
        <v>108155.49</v>
      </c>
    </row>
    <row r="24" spans="2:19" ht="24" x14ac:dyDescent="0.2">
      <c r="B24" s="16" t="s">
        <v>520</v>
      </c>
      <c r="C24" s="16" t="s">
        <v>147</v>
      </c>
      <c r="D24" s="16" t="s">
        <v>148</v>
      </c>
      <c r="E24" s="16" t="s">
        <v>149</v>
      </c>
      <c r="F24" s="16" t="s">
        <v>112</v>
      </c>
      <c r="G24" s="16" t="s">
        <v>150</v>
      </c>
      <c r="H24" s="16" t="s">
        <v>146</v>
      </c>
      <c r="I24" s="14" t="s">
        <v>115</v>
      </c>
      <c r="J24" s="14" t="s">
        <v>39</v>
      </c>
      <c r="K24" s="14" t="s">
        <v>39</v>
      </c>
      <c r="L24" s="14" t="s">
        <v>39</v>
      </c>
      <c r="M24" s="14" t="s">
        <v>116</v>
      </c>
      <c r="N24" s="14">
        <v>2018</v>
      </c>
      <c r="O24" s="75">
        <v>2019</v>
      </c>
      <c r="P24" s="223">
        <f t="shared" si="1"/>
        <v>142287.06</v>
      </c>
      <c r="Q24" s="80">
        <v>120944</v>
      </c>
      <c r="R24" s="80">
        <v>0</v>
      </c>
      <c r="S24" s="80">
        <v>21343.06</v>
      </c>
    </row>
    <row r="25" spans="2:19" ht="24" x14ac:dyDescent="0.2">
      <c r="B25" s="16" t="s">
        <v>521</v>
      </c>
      <c r="C25" s="16" t="s">
        <v>151</v>
      </c>
      <c r="D25" s="16" t="s">
        <v>152</v>
      </c>
      <c r="E25" s="16" t="s">
        <v>111</v>
      </c>
      <c r="F25" s="16" t="s">
        <v>112</v>
      </c>
      <c r="G25" s="16" t="s">
        <v>113</v>
      </c>
      <c r="H25" s="16" t="s">
        <v>146</v>
      </c>
      <c r="I25" s="14" t="s">
        <v>115</v>
      </c>
      <c r="J25" s="14" t="s">
        <v>39</v>
      </c>
      <c r="K25" s="14" t="s">
        <v>39</v>
      </c>
      <c r="L25" s="14" t="s">
        <v>39</v>
      </c>
      <c r="M25" s="14" t="s">
        <v>116</v>
      </c>
      <c r="N25" s="14">
        <v>2018</v>
      </c>
      <c r="O25" s="75">
        <v>2019</v>
      </c>
      <c r="P25" s="222">
        <f t="shared" si="1"/>
        <v>177449.73</v>
      </c>
      <c r="Q25" s="80">
        <v>124381.61</v>
      </c>
      <c r="R25" s="80">
        <v>0</v>
      </c>
      <c r="S25" s="80">
        <v>53068.12</v>
      </c>
    </row>
    <row r="26" spans="2:19" ht="36" x14ac:dyDescent="0.2">
      <c r="B26" s="16" t="s">
        <v>522</v>
      </c>
      <c r="C26" s="16" t="s">
        <v>153</v>
      </c>
      <c r="D26" s="16" t="s">
        <v>154</v>
      </c>
      <c r="E26" s="16" t="s">
        <v>119</v>
      </c>
      <c r="F26" s="16" t="s">
        <v>112</v>
      </c>
      <c r="G26" s="16" t="s">
        <v>120</v>
      </c>
      <c r="H26" s="16" t="s">
        <v>146</v>
      </c>
      <c r="I26" s="14" t="s">
        <v>115</v>
      </c>
      <c r="J26" s="14" t="s">
        <v>39</v>
      </c>
      <c r="K26" s="14" t="s">
        <v>39</v>
      </c>
      <c r="L26" s="14" t="s">
        <v>39</v>
      </c>
      <c r="M26" s="14" t="s">
        <v>116</v>
      </c>
      <c r="N26" s="14">
        <v>2017</v>
      </c>
      <c r="O26" s="75">
        <v>2020</v>
      </c>
      <c r="P26" s="223">
        <f t="shared" si="1"/>
        <v>492274.18</v>
      </c>
      <c r="Q26" s="80">
        <v>418433.05</v>
      </c>
      <c r="R26" s="80">
        <v>0</v>
      </c>
      <c r="S26" s="80">
        <v>73841.13</v>
      </c>
    </row>
    <row r="27" spans="2:19" ht="24" x14ac:dyDescent="0.2">
      <c r="B27" s="16" t="s">
        <v>523</v>
      </c>
      <c r="C27" s="16" t="s">
        <v>155</v>
      </c>
      <c r="D27" s="16" t="s">
        <v>156</v>
      </c>
      <c r="E27" s="16" t="s">
        <v>139</v>
      </c>
      <c r="F27" s="16" t="s">
        <v>112</v>
      </c>
      <c r="G27" s="16" t="s">
        <v>157</v>
      </c>
      <c r="H27" s="16" t="s">
        <v>146</v>
      </c>
      <c r="I27" s="14" t="s">
        <v>115</v>
      </c>
      <c r="J27" s="14" t="s">
        <v>39</v>
      </c>
      <c r="K27" s="14" t="s">
        <v>39</v>
      </c>
      <c r="L27" s="14" t="s">
        <v>39</v>
      </c>
      <c r="M27" s="14" t="s">
        <v>116</v>
      </c>
      <c r="N27" s="14">
        <v>2018</v>
      </c>
      <c r="O27" s="75">
        <v>2020</v>
      </c>
      <c r="P27" s="222">
        <f t="shared" si="1"/>
        <v>436638.24</v>
      </c>
      <c r="Q27" s="80">
        <v>371142.5</v>
      </c>
      <c r="R27" s="80">
        <v>0</v>
      </c>
      <c r="S27" s="80">
        <v>65495.74</v>
      </c>
    </row>
    <row r="28" spans="2:19" ht="24" x14ac:dyDescent="0.2">
      <c r="B28" s="293" t="s">
        <v>478</v>
      </c>
      <c r="C28" s="294"/>
      <c r="D28" s="293" t="s">
        <v>158</v>
      </c>
      <c r="E28" s="296"/>
      <c r="F28" s="296"/>
      <c r="G28" s="296"/>
      <c r="H28" s="296"/>
      <c r="I28" s="295"/>
      <c r="J28" s="295"/>
      <c r="K28" s="295"/>
      <c r="L28" s="295"/>
      <c r="M28" s="295"/>
      <c r="N28" s="295"/>
      <c r="O28" s="298"/>
      <c r="P28" s="299"/>
      <c r="Q28" s="300"/>
      <c r="R28" s="300"/>
      <c r="S28" s="300"/>
    </row>
    <row r="29" spans="2:19" ht="24" x14ac:dyDescent="0.2">
      <c r="B29" s="70" t="s">
        <v>479</v>
      </c>
      <c r="C29" s="282"/>
      <c r="D29" s="70" t="s">
        <v>159</v>
      </c>
      <c r="E29" s="284"/>
      <c r="F29" s="284"/>
      <c r="G29" s="284"/>
      <c r="H29" s="284"/>
      <c r="I29" s="283"/>
      <c r="J29" s="283"/>
      <c r="K29" s="283"/>
      <c r="L29" s="283"/>
      <c r="M29" s="283"/>
      <c r="N29" s="283"/>
      <c r="O29" s="301"/>
      <c r="P29" s="302"/>
      <c r="Q29" s="303"/>
      <c r="R29" s="303"/>
      <c r="S29" s="303"/>
    </row>
    <row r="30" spans="2:19" ht="24" x14ac:dyDescent="0.2">
      <c r="B30" s="286" t="s">
        <v>480</v>
      </c>
      <c r="C30" s="287"/>
      <c r="D30" s="286" t="s">
        <v>160</v>
      </c>
      <c r="E30" s="289"/>
      <c r="F30" s="289"/>
      <c r="G30" s="289"/>
      <c r="H30" s="289"/>
      <c r="I30" s="288"/>
      <c r="J30" s="288"/>
      <c r="K30" s="288"/>
      <c r="L30" s="288"/>
      <c r="M30" s="288"/>
      <c r="N30" s="288"/>
      <c r="O30" s="304"/>
      <c r="P30" s="305"/>
      <c r="Q30" s="306"/>
      <c r="R30" s="306"/>
      <c r="S30" s="306"/>
    </row>
    <row r="31" spans="2:19" ht="36" x14ac:dyDescent="0.2">
      <c r="B31" s="16" t="s">
        <v>524</v>
      </c>
      <c r="C31" s="16" t="s">
        <v>161</v>
      </c>
      <c r="D31" s="16" t="s">
        <v>162</v>
      </c>
      <c r="E31" s="16" t="s">
        <v>111</v>
      </c>
      <c r="F31" s="16" t="s">
        <v>163</v>
      </c>
      <c r="G31" s="16" t="s">
        <v>113</v>
      </c>
      <c r="H31" s="16" t="s">
        <v>164</v>
      </c>
      <c r="I31" s="14" t="s">
        <v>115</v>
      </c>
      <c r="J31" s="14" t="s">
        <v>797</v>
      </c>
      <c r="K31" s="14" t="s">
        <v>39</v>
      </c>
      <c r="L31" s="14" t="s">
        <v>39</v>
      </c>
      <c r="M31" s="14" t="s">
        <v>116</v>
      </c>
      <c r="N31" s="14">
        <v>2017</v>
      </c>
      <c r="O31" s="26">
        <v>2022</v>
      </c>
      <c r="P31" s="222">
        <f>Q31+R31+S31</f>
        <v>687322.34</v>
      </c>
      <c r="Q31" s="80">
        <v>584223.98</v>
      </c>
      <c r="R31" s="80">
        <v>0</v>
      </c>
      <c r="S31" s="80">
        <v>103098.36</v>
      </c>
    </row>
    <row r="32" spans="2:19" ht="24" x14ac:dyDescent="0.2">
      <c r="B32" s="293" t="s">
        <v>481</v>
      </c>
      <c r="C32" s="294"/>
      <c r="D32" s="293" t="s">
        <v>166</v>
      </c>
      <c r="E32" s="296"/>
      <c r="F32" s="296"/>
      <c r="G32" s="296"/>
      <c r="H32" s="296"/>
      <c r="I32" s="295"/>
      <c r="J32" s="295"/>
      <c r="K32" s="295"/>
      <c r="L32" s="295"/>
      <c r="M32" s="295"/>
      <c r="N32" s="295"/>
      <c r="O32" s="298"/>
      <c r="P32" s="299"/>
      <c r="Q32" s="300"/>
      <c r="R32" s="300"/>
      <c r="S32" s="300"/>
    </row>
    <row r="33" spans="2:19" ht="36" x14ac:dyDescent="0.2">
      <c r="B33" s="16" t="s">
        <v>915</v>
      </c>
      <c r="C33" s="16" t="s">
        <v>167</v>
      </c>
      <c r="D33" s="16" t="s">
        <v>168</v>
      </c>
      <c r="E33" s="16" t="s">
        <v>128</v>
      </c>
      <c r="F33" s="16" t="s">
        <v>163</v>
      </c>
      <c r="G33" s="16" t="s">
        <v>150</v>
      </c>
      <c r="H33" s="16" t="s">
        <v>169</v>
      </c>
      <c r="I33" s="14" t="s">
        <v>115</v>
      </c>
      <c r="J33" s="14" t="s">
        <v>797</v>
      </c>
      <c r="K33" s="14" t="s">
        <v>39</v>
      </c>
      <c r="L33" s="14" t="s">
        <v>39</v>
      </c>
      <c r="M33" s="14" t="s">
        <v>116</v>
      </c>
      <c r="N33" s="14">
        <v>2017</v>
      </c>
      <c r="O33" s="75">
        <v>2021</v>
      </c>
      <c r="P33" s="222">
        <v>912630.13</v>
      </c>
      <c r="Q33" s="80">
        <v>531556.14</v>
      </c>
      <c r="R33" s="80">
        <v>0</v>
      </c>
      <c r="S33" s="80">
        <v>381073.99</v>
      </c>
    </row>
    <row r="34" spans="2:19" ht="36" x14ac:dyDescent="0.2">
      <c r="B34" s="16" t="s">
        <v>525</v>
      </c>
      <c r="C34" s="16" t="s">
        <v>170</v>
      </c>
      <c r="D34" s="16" t="s">
        <v>171</v>
      </c>
      <c r="E34" s="16" t="s">
        <v>123</v>
      </c>
      <c r="F34" s="16" t="s">
        <v>163</v>
      </c>
      <c r="G34" s="16" t="s">
        <v>124</v>
      </c>
      <c r="H34" s="16" t="s">
        <v>169</v>
      </c>
      <c r="I34" s="14" t="s">
        <v>115</v>
      </c>
      <c r="J34" s="14" t="s">
        <v>797</v>
      </c>
      <c r="K34" s="14" t="s">
        <v>39</v>
      </c>
      <c r="L34" s="14" t="s">
        <v>39</v>
      </c>
      <c r="M34" s="14" t="s">
        <v>116</v>
      </c>
      <c r="N34" s="14">
        <v>2017</v>
      </c>
      <c r="O34" s="75">
        <v>2019</v>
      </c>
      <c r="P34" s="222">
        <f>Q34+R34+S34</f>
        <v>562743.66</v>
      </c>
      <c r="Q34" s="80">
        <v>478000</v>
      </c>
      <c r="R34" s="80">
        <v>0</v>
      </c>
      <c r="S34" s="80">
        <v>84743.66</v>
      </c>
    </row>
    <row r="35" spans="2:19" ht="36" x14ac:dyDescent="0.2">
      <c r="B35" s="293" t="s">
        <v>482</v>
      </c>
      <c r="C35" s="294"/>
      <c r="D35" s="293" t="s">
        <v>172</v>
      </c>
      <c r="E35" s="296"/>
      <c r="F35" s="296"/>
      <c r="G35" s="296"/>
      <c r="H35" s="296"/>
      <c r="I35" s="295"/>
      <c r="J35" s="295"/>
      <c r="K35" s="295"/>
      <c r="L35" s="295"/>
      <c r="M35" s="295"/>
      <c r="N35" s="295"/>
      <c r="O35" s="298"/>
      <c r="P35" s="299"/>
      <c r="Q35" s="300"/>
      <c r="R35" s="300"/>
      <c r="S35" s="300"/>
    </row>
    <row r="36" spans="2:19" x14ac:dyDescent="0.2">
      <c r="B36" s="70" t="s">
        <v>483</v>
      </c>
      <c r="C36" s="282"/>
      <c r="D36" s="70" t="s">
        <v>173</v>
      </c>
      <c r="E36" s="284"/>
      <c r="F36" s="284"/>
      <c r="G36" s="284"/>
      <c r="H36" s="284"/>
      <c r="I36" s="283"/>
      <c r="J36" s="283"/>
      <c r="K36" s="283"/>
      <c r="L36" s="283"/>
      <c r="M36" s="283"/>
      <c r="N36" s="283"/>
      <c r="O36" s="301"/>
      <c r="P36" s="302"/>
      <c r="Q36" s="303"/>
      <c r="R36" s="303"/>
      <c r="S36" s="303"/>
    </row>
    <row r="37" spans="2:19" ht="24" x14ac:dyDescent="0.2">
      <c r="B37" s="70" t="s">
        <v>484</v>
      </c>
      <c r="C37" s="282"/>
      <c r="D37" s="70" t="s">
        <v>174</v>
      </c>
      <c r="E37" s="284"/>
      <c r="F37" s="284"/>
      <c r="G37" s="284"/>
      <c r="H37" s="284"/>
      <c r="I37" s="283"/>
      <c r="J37" s="283"/>
      <c r="K37" s="283"/>
      <c r="L37" s="283"/>
      <c r="M37" s="283"/>
      <c r="N37" s="283"/>
      <c r="O37" s="301"/>
      <c r="P37" s="302"/>
      <c r="Q37" s="303"/>
      <c r="R37" s="303"/>
      <c r="S37" s="303"/>
    </row>
    <row r="38" spans="2:19" ht="24" x14ac:dyDescent="0.2">
      <c r="B38" s="16" t="s">
        <v>526</v>
      </c>
      <c r="C38" s="6" t="s">
        <v>175</v>
      </c>
      <c r="D38" s="16" t="s">
        <v>176</v>
      </c>
      <c r="E38" s="16" t="s">
        <v>177</v>
      </c>
      <c r="F38" s="16" t="s">
        <v>178</v>
      </c>
      <c r="G38" s="16" t="s">
        <v>113</v>
      </c>
      <c r="H38" s="16" t="s">
        <v>179</v>
      </c>
      <c r="I38" s="14" t="s">
        <v>115</v>
      </c>
      <c r="J38" s="14" t="s">
        <v>39</v>
      </c>
      <c r="K38" s="14" t="s">
        <v>39</v>
      </c>
      <c r="L38" s="14" t="s">
        <v>39</v>
      </c>
      <c r="M38" s="14" t="s">
        <v>116</v>
      </c>
      <c r="N38" s="14">
        <v>2017</v>
      </c>
      <c r="O38" s="75">
        <v>2017</v>
      </c>
      <c r="P38" s="222">
        <f t="shared" ref="P38:P41" si="2">Q38+R38+S38</f>
        <v>78314.259999999995</v>
      </c>
      <c r="Q38" s="80">
        <v>66567.12</v>
      </c>
      <c r="R38" s="80">
        <v>11747.14</v>
      </c>
      <c r="S38" s="80">
        <v>0</v>
      </c>
    </row>
    <row r="39" spans="2:19" ht="36" x14ac:dyDescent="0.2">
      <c r="B39" s="16" t="s">
        <v>527</v>
      </c>
      <c r="C39" s="16" t="s">
        <v>180</v>
      </c>
      <c r="D39" s="16" t="s">
        <v>181</v>
      </c>
      <c r="E39" s="16" t="s">
        <v>123</v>
      </c>
      <c r="F39" s="16" t="s">
        <v>178</v>
      </c>
      <c r="G39" s="16" t="s">
        <v>124</v>
      </c>
      <c r="H39" s="16" t="s">
        <v>179</v>
      </c>
      <c r="I39" s="14" t="s">
        <v>115</v>
      </c>
      <c r="J39" s="14" t="s">
        <v>39</v>
      </c>
      <c r="K39" s="14" t="s">
        <v>39</v>
      </c>
      <c r="L39" s="14" t="s">
        <v>39</v>
      </c>
      <c r="M39" s="14" t="s">
        <v>116</v>
      </c>
      <c r="N39" s="14">
        <v>2017</v>
      </c>
      <c r="O39" s="75">
        <v>2019</v>
      </c>
      <c r="P39" s="222">
        <f t="shared" si="2"/>
        <v>424424.28</v>
      </c>
      <c r="Q39" s="80">
        <v>360760.64</v>
      </c>
      <c r="R39" s="80">
        <v>0</v>
      </c>
      <c r="S39" s="80">
        <v>63663.64</v>
      </c>
    </row>
    <row r="40" spans="2:19" ht="36" x14ac:dyDescent="0.2">
      <c r="B40" s="16" t="s">
        <v>528</v>
      </c>
      <c r="C40" s="16" t="s">
        <v>182</v>
      </c>
      <c r="D40" s="16" t="s">
        <v>183</v>
      </c>
      <c r="E40" s="16" t="s">
        <v>184</v>
      </c>
      <c r="F40" s="16" t="s">
        <v>178</v>
      </c>
      <c r="G40" s="16" t="s">
        <v>157</v>
      </c>
      <c r="H40" s="16" t="s">
        <v>179</v>
      </c>
      <c r="I40" s="14" t="s">
        <v>115</v>
      </c>
      <c r="J40" s="14" t="s">
        <v>39</v>
      </c>
      <c r="K40" s="14" t="s">
        <v>39</v>
      </c>
      <c r="L40" s="14" t="s">
        <v>39</v>
      </c>
      <c r="M40" s="14" t="s">
        <v>116</v>
      </c>
      <c r="N40" s="14">
        <v>2019</v>
      </c>
      <c r="O40" s="26">
        <v>2023</v>
      </c>
      <c r="P40" s="222">
        <v>360315.7</v>
      </c>
      <c r="Q40" s="80">
        <v>230175.93</v>
      </c>
      <c r="R40" s="80">
        <v>40619.279999999999</v>
      </c>
      <c r="S40" s="80">
        <v>89520.49</v>
      </c>
    </row>
    <row r="41" spans="2:19" ht="36" x14ac:dyDescent="0.2">
      <c r="B41" s="16" t="s">
        <v>529</v>
      </c>
      <c r="C41" s="16" t="s">
        <v>185</v>
      </c>
      <c r="D41" s="16" t="s">
        <v>186</v>
      </c>
      <c r="E41" s="16" t="s">
        <v>187</v>
      </c>
      <c r="F41" s="16" t="s">
        <v>178</v>
      </c>
      <c r="G41" s="16" t="s">
        <v>120</v>
      </c>
      <c r="H41" s="16" t="s">
        <v>179</v>
      </c>
      <c r="I41" s="14" t="s">
        <v>115</v>
      </c>
      <c r="J41" s="14" t="s">
        <v>39</v>
      </c>
      <c r="K41" s="14" t="s">
        <v>39</v>
      </c>
      <c r="L41" s="14" t="s">
        <v>39</v>
      </c>
      <c r="M41" s="14" t="s">
        <v>116</v>
      </c>
      <c r="N41" s="14">
        <v>2017</v>
      </c>
      <c r="O41" s="75">
        <v>2019</v>
      </c>
      <c r="P41" s="222">
        <f t="shared" si="2"/>
        <v>348683.93999999994</v>
      </c>
      <c r="Q41" s="80">
        <v>296381.34999999998</v>
      </c>
      <c r="R41" s="80">
        <v>52302.59</v>
      </c>
      <c r="S41" s="80">
        <v>0</v>
      </c>
    </row>
    <row r="42" spans="2:19" ht="36" x14ac:dyDescent="0.2">
      <c r="B42" s="293" t="s">
        <v>485</v>
      </c>
      <c r="C42" s="294"/>
      <c r="D42" s="293" t="s">
        <v>188</v>
      </c>
      <c r="E42" s="296"/>
      <c r="F42" s="296"/>
      <c r="G42" s="296"/>
      <c r="H42" s="296"/>
      <c r="I42" s="295"/>
      <c r="J42" s="295"/>
      <c r="K42" s="295"/>
      <c r="L42" s="295"/>
      <c r="M42" s="295"/>
      <c r="N42" s="295"/>
      <c r="O42" s="298"/>
      <c r="P42" s="299"/>
      <c r="Q42" s="300"/>
      <c r="R42" s="300"/>
      <c r="S42" s="300"/>
    </row>
    <row r="43" spans="2:19" x14ac:dyDescent="0.2">
      <c r="B43" s="70" t="s">
        <v>486</v>
      </c>
      <c r="C43" s="282"/>
      <c r="D43" s="70" t="s">
        <v>189</v>
      </c>
      <c r="E43" s="284"/>
      <c r="F43" s="284"/>
      <c r="G43" s="284"/>
      <c r="H43" s="284"/>
      <c r="I43" s="283"/>
      <c r="J43" s="283"/>
      <c r="K43" s="283"/>
      <c r="L43" s="283"/>
      <c r="M43" s="283"/>
      <c r="N43" s="283"/>
      <c r="O43" s="301"/>
      <c r="P43" s="302"/>
      <c r="Q43" s="303"/>
      <c r="R43" s="303"/>
      <c r="S43" s="303"/>
    </row>
    <row r="44" spans="2:19" ht="24" x14ac:dyDescent="0.2">
      <c r="B44" s="16" t="s">
        <v>530</v>
      </c>
      <c r="C44" s="16" t="s">
        <v>190</v>
      </c>
      <c r="D44" s="16" t="s">
        <v>191</v>
      </c>
      <c r="E44" s="16" t="s">
        <v>139</v>
      </c>
      <c r="F44" s="16" t="s">
        <v>178</v>
      </c>
      <c r="G44" s="16" t="s">
        <v>157</v>
      </c>
      <c r="H44" s="16" t="s">
        <v>192</v>
      </c>
      <c r="I44" s="14" t="s">
        <v>115</v>
      </c>
      <c r="J44" s="14" t="s">
        <v>39</v>
      </c>
      <c r="K44" s="14" t="s">
        <v>39</v>
      </c>
      <c r="L44" s="14" t="s">
        <v>39</v>
      </c>
      <c r="M44" s="14" t="s">
        <v>116</v>
      </c>
      <c r="N44" s="14">
        <v>2016</v>
      </c>
      <c r="O44" s="75">
        <v>2023</v>
      </c>
      <c r="P44" s="223">
        <f t="shared" ref="P44:P48" si="3">Q44+R44+S44</f>
        <v>417769.30000000005</v>
      </c>
      <c r="Q44" s="80">
        <v>355103.9</v>
      </c>
      <c r="R44" s="80">
        <v>0</v>
      </c>
      <c r="S44" s="80">
        <v>62665.4</v>
      </c>
    </row>
    <row r="45" spans="2:19" ht="36" x14ac:dyDescent="0.2">
      <c r="B45" s="66" t="s">
        <v>531</v>
      </c>
      <c r="C45" s="66" t="s">
        <v>193</v>
      </c>
      <c r="D45" s="66" t="s">
        <v>194</v>
      </c>
      <c r="E45" s="66" t="s">
        <v>123</v>
      </c>
      <c r="F45" s="66" t="s">
        <v>178</v>
      </c>
      <c r="G45" s="66" t="s">
        <v>124</v>
      </c>
      <c r="H45" s="66" t="s">
        <v>192</v>
      </c>
      <c r="I45" s="47" t="s">
        <v>115</v>
      </c>
      <c r="J45" s="47" t="s">
        <v>39</v>
      </c>
      <c r="K45" s="47" t="s">
        <v>39</v>
      </c>
      <c r="L45" s="47" t="s">
        <v>39</v>
      </c>
      <c r="M45" s="47" t="s">
        <v>116</v>
      </c>
      <c r="N45" s="47">
        <v>2016</v>
      </c>
      <c r="O45" s="224">
        <v>2019</v>
      </c>
      <c r="P45" s="225">
        <f t="shared" si="3"/>
        <v>1678516.42</v>
      </c>
      <c r="Q45" s="226">
        <v>1426738.96</v>
      </c>
      <c r="R45" s="226">
        <v>0</v>
      </c>
      <c r="S45" s="226">
        <v>251777.46</v>
      </c>
    </row>
    <row r="46" spans="2:19" ht="24" x14ac:dyDescent="0.2">
      <c r="B46" s="16" t="s">
        <v>532</v>
      </c>
      <c r="C46" s="16" t="s">
        <v>195</v>
      </c>
      <c r="D46" s="16" t="s">
        <v>196</v>
      </c>
      <c r="E46" s="16" t="s">
        <v>128</v>
      </c>
      <c r="F46" s="16" t="s">
        <v>178</v>
      </c>
      <c r="G46" s="16" t="s">
        <v>150</v>
      </c>
      <c r="H46" s="16" t="s">
        <v>192</v>
      </c>
      <c r="I46" s="14" t="s">
        <v>115</v>
      </c>
      <c r="J46" s="14" t="s">
        <v>39</v>
      </c>
      <c r="K46" s="14" t="s">
        <v>39</v>
      </c>
      <c r="L46" s="14" t="s">
        <v>39</v>
      </c>
      <c r="M46" s="14" t="s">
        <v>116</v>
      </c>
      <c r="N46" s="14">
        <v>2016</v>
      </c>
      <c r="O46" s="75">
        <v>2021</v>
      </c>
      <c r="P46" s="222">
        <f t="shared" si="3"/>
        <v>291640.59999999998</v>
      </c>
      <c r="Q46" s="80">
        <v>247894.51</v>
      </c>
      <c r="R46" s="80">
        <v>0</v>
      </c>
      <c r="S46" s="80">
        <v>43746.09</v>
      </c>
    </row>
    <row r="47" spans="2:19" ht="24" x14ac:dyDescent="0.2">
      <c r="B47" s="227" t="s">
        <v>533</v>
      </c>
      <c r="C47" s="227" t="s">
        <v>197</v>
      </c>
      <c r="D47" s="227" t="s">
        <v>198</v>
      </c>
      <c r="E47" s="227" t="s">
        <v>111</v>
      </c>
      <c r="F47" s="227" t="s">
        <v>178</v>
      </c>
      <c r="G47" s="227" t="s">
        <v>113</v>
      </c>
      <c r="H47" s="227" t="s">
        <v>192</v>
      </c>
      <c r="I47" s="48" t="s">
        <v>115</v>
      </c>
      <c r="J47" s="48" t="s">
        <v>39</v>
      </c>
      <c r="K47" s="48" t="s">
        <v>39</v>
      </c>
      <c r="L47" s="48" t="s">
        <v>39</v>
      </c>
      <c r="M47" s="48" t="s">
        <v>116</v>
      </c>
      <c r="N47" s="48">
        <v>2016</v>
      </c>
      <c r="O47" s="228">
        <v>2021</v>
      </c>
      <c r="P47" s="229">
        <f t="shared" si="3"/>
        <v>186813.11000000002</v>
      </c>
      <c r="Q47" s="230">
        <v>158791.14000000001</v>
      </c>
      <c r="R47" s="230">
        <v>0</v>
      </c>
      <c r="S47" s="230">
        <v>28021.97</v>
      </c>
    </row>
    <row r="48" spans="2:19" ht="36" x14ac:dyDescent="0.2">
      <c r="B48" s="16" t="s">
        <v>534</v>
      </c>
      <c r="C48" s="16" t="s">
        <v>199</v>
      </c>
      <c r="D48" s="16" t="s">
        <v>200</v>
      </c>
      <c r="E48" s="16" t="s">
        <v>119</v>
      </c>
      <c r="F48" s="16" t="s">
        <v>178</v>
      </c>
      <c r="G48" s="16" t="s">
        <v>120</v>
      </c>
      <c r="H48" s="16" t="s">
        <v>192</v>
      </c>
      <c r="I48" s="14" t="s">
        <v>115</v>
      </c>
      <c r="J48" s="14" t="s">
        <v>39</v>
      </c>
      <c r="K48" s="14" t="s">
        <v>39</v>
      </c>
      <c r="L48" s="14" t="s">
        <v>39</v>
      </c>
      <c r="M48" s="14" t="s">
        <v>116</v>
      </c>
      <c r="N48" s="14">
        <v>2016</v>
      </c>
      <c r="O48" s="75">
        <v>2021</v>
      </c>
      <c r="P48" s="223">
        <f t="shared" si="3"/>
        <v>552491.63</v>
      </c>
      <c r="Q48" s="80">
        <v>469617.88</v>
      </c>
      <c r="R48" s="80">
        <v>0</v>
      </c>
      <c r="S48" s="80">
        <v>82873.75</v>
      </c>
    </row>
    <row r="49" spans="2:19" ht="24" x14ac:dyDescent="0.2">
      <c r="B49" s="286" t="s">
        <v>487</v>
      </c>
      <c r="C49" s="287"/>
      <c r="D49" s="286" t="s">
        <v>201</v>
      </c>
      <c r="E49" s="289"/>
      <c r="F49" s="289"/>
      <c r="G49" s="289"/>
      <c r="H49" s="289"/>
      <c r="I49" s="288"/>
      <c r="J49" s="288"/>
      <c r="K49" s="288"/>
      <c r="L49" s="288"/>
      <c r="M49" s="288"/>
      <c r="N49" s="288"/>
      <c r="O49" s="304"/>
      <c r="P49" s="305"/>
      <c r="Q49" s="306"/>
      <c r="R49" s="306"/>
      <c r="S49" s="306"/>
    </row>
    <row r="50" spans="2:19" ht="36" x14ac:dyDescent="0.2">
      <c r="B50" s="16" t="s">
        <v>535</v>
      </c>
      <c r="C50" s="16" t="s">
        <v>202</v>
      </c>
      <c r="D50" s="16" t="s">
        <v>203</v>
      </c>
      <c r="E50" s="6" t="s">
        <v>204</v>
      </c>
      <c r="F50" s="6" t="s">
        <v>205</v>
      </c>
      <c r="G50" s="16" t="s">
        <v>150</v>
      </c>
      <c r="H50" s="16" t="s">
        <v>206</v>
      </c>
      <c r="I50" s="14" t="s">
        <v>115</v>
      </c>
      <c r="J50" s="14" t="s">
        <v>39</v>
      </c>
      <c r="K50" s="14" t="s">
        <v>39</v>
      </c>
      <c r="L50" s="14" t="s">
        <v>39</v>
      </c>
      <c r="M50" s="14" t="s">
        <v>116</v>
      </c>
      <c r="N50" s="14">
        <v>2018</v>
      </c>
      <c r="O50" s="26">
        <v>2019</v>
      </c>
      <c r="P50" s="222">
        <f>R50+Q50+S50</f>
        <v>95318.93</v>
      </c>
      <c r="Q50" s="80">
        <v>81021.09</v>
      </c>
      <c r="R50" s="80">
        <v>7148.91</v>
      </c>
      <c r="S50" s="80">
        <v>7148.93</v>
      </c>
    </row>
    <row r="51" spans="2:19" ht="36" x14ac:dyDescent="0.2">
      <c r="B51" s="16" t="s">
        <v>536</v>
      </c>
      <c r="C51" s="16" t="s">
        <v>207</v>
      </c>
      <c r="D51" s="16" t="s">
        <v>208</v>
      </c>
      <c r="E51" s="6" t="s">
        <v>111</v>
      </c>
      <c r="F51" s="6" t="s">
        <v>205</v>
      </c>
      <c r="G51" s="16" t="s">
        <v>113</v>
      </c>
      <c r="H51" s="16" t="s">
        <v>206</v>
      </c>
      <c r="I51" s="14" t="s">
        <v>115</v>
      </c>
      <c r="J51" s="14" t="s">
        <v>39</v>
      </c>
      <c r="K51" s="14" t="s">
        <v>39</v>
      </c>
      <c r="L51" s="14" t="s">
        <v>39</v>
      </c>
      <c r="M51" s="14" t="s">
        <v>116</v>
      </c>
      <c r="N51" s="14">
        <v>2018</v>
      </c>
      <c r="O51" s="26">
        <v>2019</v>
      </c>
      <c r="P51" s="222">
        <f t="shared" ref="P51" si="4">Q51+R51+S51</f>
        <v>130409.42</v>
      </c>
      <c r="Q51" s="80">
        <v>110848.01</v>
      </c>
      <c r="R51" s="80">
        <v>9780.69</v>
      </c>
      <c r="S51" s="80">
        <v>9780.7199999999993</v>
      </c>
    </row>
    <row r="52" spans="2:19" ht="36" x14ac:dyDescent="0.2">
      <c r="B52" s="16" t="s">
        <v>537</v>
      </c>
      <c r="C52" s="16" t="s">
        <v>209</v>
      </c>
      <c r="D52" s="16" t="s">
        <v>210</v>
      </c>
      <c r="E52" s="6" t="s">
        <v>211</v>
      </c>
      <c r="F52" s="6" t="s">
        <v>205</v>
      </c>
      <c r="G52" s="16" t="s">
        <v>124</v>
      </c>
      <c r="H52" s="16" t="s">
        <v>206</v>
      </c>
      <c r="I52" s="14" t="s">
        <v>115</v>
      </c>
      <c r="J52" s="14" t="s">
        <v>39</v>
      </c>
      <c r="K52" s="14" t="s">
        <v>39</v>
      </c>
      <c r="L52" s="14" t="s">
        <v>39</v>
      </c>
      <c r="M52" s="14" t="s">
        <v>116</v>
      </c>
      <c r="N52" s="14">
        <v>2019</v>
      </c>
      <c r="O52" s="26">
        <v>2019</v>
      </c>
      <c r="P52" s="222">
        <f t="shared" ref="P52:P75" si="5">Q52+R52+S52</f>
        <v>19402.680000000004</v>
      </c>
      <c r="Q52" s="80">
        <v>16492.240000000002</v>
      </c>
      <c r="R52" s="80">
        <v>1455.2</v>
      </c>
      <c r="S52" s="80">
        <v>1455.24</v>
      </c>
    </row>
    <row r="53" spans="2:19" ht="36" x14ac:dyDescent="0.2">
      <c r="B53" s="16" t="s">
        <v>538</v>
      </c>
      <c r="C53" s="16" t="s">
        <v>212</v>
      </c>
      <c r="D53" s="16" t="s">
        <v>213</v>
      </c>
      <c r="E53" s="6" t="s">
        <v>214</v>
      </c>
      <c r="F53" s="6" t="s">
        <v>205</v>
      </c>
      <c r="G53" s="16" t="s">
        <v>124</v>
      </c>
      <c r="H53" s="16" t="s">
        <v>206</v>
      </c>
      <c r="I53" s="14" t="s">
        <v>115</v>
      </c>
      <c r="J53" s="14" t="s">
        <v>39</v>
      </c>
      <c r="K53" s="14" t="s">
        <v>39</v>
      </c>
      <c r="L53" s="14" t="s">
        <v>39</v>
      </c>
      <c r="M53" s="14" t="s">
        <v>116</v>
      </c>
      <c r="N53" s="14">
        <v>2019</v>
      </c>
      <c r="O53" s="26">
        <v>2019</v>
      </c>
      <c r="P53" s="222">
        <f t="shared" ref="P53" si="6">Q53+R53+S53</f>
        <v>51615.060000000005</v>
      </c>
      <c r="Q53" s="80">
        <v>43872.800000000003</v>
      </c>
      <c r="R53" s="80">
        <v>1996.39</v>
      </c>
      <c r="S53" s="80">
        <v>5745.87</v>
      </c>
    </row>
    <row r="54" spans="2:19" ht="24" x14ac:dyDescent="0.2">
      <c r="B54" s="6" t="s">
        <v>539</v>
      </c>
      <c r="C54" s="16" t="s">
        <v>215</v>
      </c>
      <c r="D54" s="16" t="s">
        <v>216</v>
      </c>
      <c r="E54" s="6" t="s">
        <v>217</v>
      </c>
      <c r="F54" s="6" t="s">
        <v>205</v>
      </c>
      <c r="G54" s="6" t="s">
        <v>124</v>
      </c>
      <c r="H54" s="16" t="s">
        <v>206</v>
      </c>
      <c r="I54" s="26" t="s">
        <v>115</v>
      </c>
      <c r="J54" s="26" t="s">
        <v>39</v>
      </c>
      <c r="K54" s="14" t="s">
        <v>39</v>
      </c>
      <c r="L54" s="14" t="s">
        <v>39</v>
      </c>
      <c r="M54" s="14" t="s">
        <v>116</v>
      </c>
      <c r="N54" s="14">
        <v>2019</v>
      </c>
      <c r="O54" s="26">
        <v>2020</v>
      </c>
      <c r="P54" s="223">
        <f t="shared" si="5"/>
        <v>73556.960000000006</v>
      </c>
      <c r="Q54" s="128">
        <v>62523.41</v>
      </c>
      <c r="R54" s="128">
        <v>5516.77</v>
      </c>
      <c r="S54" s="128">
        <v>5516.78</v>
      </c>
    </row>
    <row r="55" spans="2:19" ht="48" x14ac:dyDescent="0.2">
      <c r="B55" s="16" t="s">
        <v>540</v>
      </c>
      <c r="C55" s="16" t="s">
        <v>218</v>
      </c>
      <c r="D55" s="16" t="s">
        <v>219</v>
      </c>
      <c r="E55" s="6" t="s">
        <v>220</v>
      </c>
      <c r="F55" s="6" t="s">
        <v>205</v>
      </c>
      <c r="G55" s="6" t="s">
        <v>124</v>
      </c>
      <c r="H55" s="16" t="s">
        <v>206</v>
      </c>
      <c r="I55" s="26" t="s">
        <v>115</v>
      </c>
      <c r="J55" s="26" t="s">
        <v>39</v>
      </c>
      <c r="K55" s="14" t="s">
        <v>39</v>
      </c>
      <c r="L55" s="14" t="s">
        <v>39</v>
      </c>
      <c r="M55" s="14" t="s">
        <v>116</v>
      </c>
      <c r="N55" s="14">
        <v>2018</v>
      </c>
      <c r="O55" s="26">
        <v>2019</v>
      </c>
      <c r="P55" s="222">
        <f t="shared" ref="P55" si="7">Q55+R55+S55</f>
        <v>22302</v>
      </c>
      <c r="Q55" s="128">
        <v>12021.99</v>
      </c>
      <c r="R55" s="128">
        <v>0</v>
      </c>
      <c r="S55" s="128">
        <v>10280.01</v>
      </c>
    </row>
    <row r="56" spans="2:19" ht="24" x14ac:dyDescent="0.2">
      <c r="B56" s="6" t="s">
        <v>541</v>
      </c>
      <c r="C56" s="16" t="s">
        <v>221</v>
      </c>
      <c r="D56" s="16" t="s">
        <v>222</v>
      </c>
      <c r="E56" s="6" t="s">
        <v>223</v>
      </c>
      <c r="F56" s="6" t="s">
        <v>205</v>
      </c>
      <c r="G56" s="6" t="s">
        <v>124</v>
      </c>
      <c r="H56" s="16" t="s">
        <v>206</v>
      </c>
      <c r="I56" s="26" t="s">
        <v>115</v>
      </c>
      <c r="J56" s="26" t="s">
        <v>39</v>
      </c>
      <c r="K56" s="14" t="s">
        <v>39</v>
      </c>
      <c r="L56" s="14" t="s">
        <v>39</v>
      </c>
      <c r="M56" s="14" t="s">
        <v>116</v>
      </c>
      <c r="N56" s="14">
        <v>2019</v>
      </c>
      <c r="O56" s="26">
        <v>2021</v>
      </c>
      <c r="P56" s="223">
        <f t="shared" si="5"/>
        <v>43166</v>
      </c>
      <c r="Q56" s="128">
        <v>31939.21</v>
      </c>
      <c r="R56" s="128">
        <v>2818.17</v>
      </c>
      <c r="S56" s="128">
        <v>8408.6200000000008</v>
      </c>
    </row>
    <row r="57" spans="2:19" ht="36" x14ac:dyDescent="0.2">
      <c r="B57" s="16" t="s">
        <v>542</v>
      </c>
      <c r="C57" s="16" t="s">
        <v>224</v>
      </c>
      <c r="D57" s="16" t="s">
        <v>225</v>
      </c>
      <c r="E57" s="6" t="s">
        <v>226</v>
      </c>
      <c r="F57" s="6" t="s">
        <v>205</v>
      </c>
      <c r="G57" s="6" t="s">
        <v>124</v>
      </c>
      <c r="H57" s="16" t="s">
        <v>206</v>
      </c>
      <c r="I57" s="26" t="s">
        <v>115</v>
      </c>
      <c r="J57" s="26" t="s">
        <v>39</v>
      </c>
      <c r="K57" s="14" t="s">
        <v>39</v>
      </c>
      <c r="L57" s="14" t="s">
        <v>39</v>
      </c>
      <c r="M57" s="14" t="s">
        <v>116</v>
      </c>
      <c r="N57" s="14">
        <v>2019</v>
      </c>
      <c r="O57" s="26">
        <v>2021</v>
      </c>
      <c r="P57" s="222">
        <f t="shared" ref="P57" si="8">Q57+R57+S57</f>
        <v>42417.69</v>
      </c>
      <c r="Q57" s="128">
        <v>33516.81</v>
      </c>
      <c r="R57" s="128">
        <v>2957.37</v>
      </c>
      <c r="S57" s="128">
        <v>5943.51</v>
      </c>
    </row>
    <row r="58" spans="2:19" ht="24" x14ac:dyDescent="0.2">
      <c r="B58" s="16" t="s">
        <v>543</v>
      </c>
      <c r="C58" s="16" t="s">
        <v>227</v>
      </c>
      <c r="D58" s="16" t="s">
        <v>228</v>
      </c>
      <c r="E58" s="6" t="s">
        <v>229</v>
      </c>
      <c r="F58" s="6" t="s">
        <v>205</v>
      </c>
      <c r="G58" s="6" t="s">
        <v>124</v>
      </c>
      <c r="H58" s="16" t="s">
        <v>206</v>
      </c>
      <c r="I58" s="26" t="s">
        <v>115</v>
      </c>
      <c r="J58" s="26" t="s">
        <v>39</v>
      </c>
      <c r="K58" s="14" t="s">
        <v>39</v>
      </c>
      <c r="L58" s="14" t="s">
        <v>39</v>
      </c>
      <c r="M58" s="14" t="s">
        <v>116</v>
      </c>
      <c r="N58" s="14">
        <v>2018</v>
      </c>
      <c r="O58" s="26">
        <v>2019</v>
      </c>
      <c r="P58" s="222">
        <f t="shared" si="5"/>
        <v>41211.570000000007</v>
      </c>
      <c r="Q58" s="128">
        <v>35029.83</v>
      </c>
      <c r="R58" s="128">
        <v>3090.87</v>
      </c>
      <c r="S58" s="128">
        <v>3090.87</v>
      </c>
    </row>
    <row r="59" spans="2:19" ht="48" x14ac:dyDescent="0.2">
      <c r="B59" s="16" t="s">
        <v>544</v>
      </c>
      <c r="C59" s="16" t="s">
        <v>230</v>
      </c>
      <c r="D59" s="16" t="s">
        <v>231</v>
      </c>
      <c r="E59" s="6" t="s">
        <v>232</v>
      </c>
      <c r="F59" s="6" t="s">
        <v>205</v>
      </c>
      <c r="G59" s="6" t="s">
        <v>124</v>
      </c>
      <c r="H59" s="16" t="s">
        <v>206</v>
      </c>
      <c r="I59" s="26" t="s">
        <v>115</v>
      </c>
      <c r="J59" s="26" t="s">
        <v>39</v>
      </c>
      <c r="K59" s="14" t="s">
        <v>39</v>
      </c>
      <c r="L59" s="14" t="s">
        <v>39</v>
      </c>
      <c r="M59" s="14" t="s">
        <v>116</v>
      </c>
      <c r="N59" s="14">
        <v>2019</v>
      </c>
      <c r="O59" s="26">
        <v>2019</v>
      </c>
      <c r="P59" s="222">
        <f t="shared" si="5"/>
        <v>25947.61</v>
      </c>
      <c r="Q59" s="128">
        <v>22055.47</v>
      </c>
      <c r="R59" s="128">
        <v>1946.06</v>
      </c>
      <c r="S59" s="128">
        <v>1946.08</v>
      </c>
    </row>
    <row r="60" spans="2:19" ht="36" x14ac:dyDescent="0.2">
      <c r="B60" s="16" t="s">
        <v>545</v>
      </c>
      <c r="C60" s="16" t="s">
        <v>233</v>
      </c>
      <c r="D60" s="16" t="s">
        <v>234</v>
      </c>
      <c r="E60" s="6" t="s">
        <v>235</v>
      </c>
      <c r="F60" s="6" t="s">
        <v>205</v>
      </c>
      <c r="G60" s="6" t="s">
        <v>124</v>
      </c>
      <c r="H60" s="16" t="s">
        <v>206</v>
      </c>
      <c r="I60" s="26" t="s">
        <v>115</v>
      </c>
      <c r="J60" s="26" t="s">
        <v>39</v>
      </c>
      <c r="K60" s="14" t="s">
        <v>39</v>
      </c>
      <c r="L60" s="14" t="s">
        <v>39</v>
      </c>
      <c r="M60" s="14" t="s">
        <v>116</v>
      </c>
      <c r="N60" s="14">
        <v>2019</v>
      </c>
      <c r="O60" s="26">
        <v>2019</v>
      </c>
      <c r="P60" s="222">
        <f t="shared" si="5"/>
        <v>27868.949999999997</v>
      </c>
      <c r="Q60" s="128">
        <v>22570.37</v>
      </c>
      <c r="R60" s="128">
        <v>1991.5</v>
      </c>
      <c r="S60" s="128">
        <v>3307.08</v>
      </c>
    </row>
    <row r="61" spans="2:19" ht="24" x14ac:dyDescent="0.2">
      <c r="B61" s="16" t="s">
        <v>546</v>
      </c>
      <c r="C61" s="16" t="s">
        <v>236</v>
      </c>
      <c r="D61" s="16" t="s">
        <v>237</v>
      </c>
      <c r="E61" s="6" t="s">
        <v>238</v>
      </c>
      <c r="F61" s="6" t="s">
        <v>205</v>
      </c>
      <c r="G61" s="6" t="s">
        <v>124</v>
      </c>
      <c r="H61" s="16" t="s">
        <v>206</v>
      </c>
      <c r="I61" s="26" t="s">
        <v>115</v>
      </c>
      <c r="J61" s="26" t="s">
        <v>39</v>
      </c>
      <c r="K61" s="14" t="s">
        <v>39</v>
      </c>
      <c r="L61" s="14" t="s">
        <v>39</v>
      </c>
      <c r="M61" s="14" t="s">
        <v>116</v>
      </c>
      <c r="N61" s="14">
        <v>2019</v>
      </c>
      <c r="O61" s="26">
        <v>2019</v>
      </c>
      <c r="P61" s="222">
        <f t="shared" si="5"/>
        <v>18605.36</v>
      </c>
      <c r="Q61" s="128">
        <v>15814.56</v>
      </c>
      <c r="R61" s="128">
        <v>1395.39</v>
      </c>
      <c r="S61" s="128">
        <v>1395.41</v>
      </c>
    </row>
    <row r="62" spans="2:19" ht="48" x14ac:dyDescent="0.2">
      <c r="B62" s="16" t="s">
        <v>547</v>
      </c>
      <c r="C62" s="16" t="s">
        <v>239</v>
      </c>
      <c r="D62" s="16" t="s">
        <v>240</v>
      </c>
      <c r="E62" s="6" t="s">
        <v>241</v>
      </c>
      <c r="F62" s="6" t="s">
        <v>205</v>
      </c>
      <c r="G62" s="6" t="s">
        <v>124</v>
      </c>
      <c r="H62" s="16" t="s">
        <v>206</v>
      </c>
      <c r="I62" s="26" t="s">
        <v>115</v>
      </c>
      <c r="J62" s="26" t="s">
        <v>39</v>
      </c>
      <c r="K62" s="14" t="s">
        <v>39</v>
      </c>
      <c r="L62" s="14" t="s">
        <v>39</v>
      </c>
      <c r="M62" s="14" t="s">
        <v>116</v>
      </c>
      <c r="N62" s="14">
        <v>2019</v>
      </c>
      <c r="O62" s="26">
        <v>2021</v>
      </c>
      <c r="P62" s="222">
        <f t="shared" ref="P62" si="9">Q62+R62+S62</f>
        <v>49271.17</v>
      </c>
      <c r="Q62" s="128">
        <v>41880.49</v>
      </c>
      <c r="R62" s="128">
        <v>3695.32</v>
      </c>
      <c r="S62" s="128">
        <v>3695.36</v>
      </c>
    </row>
    <row r="63" spans="2:19" ht="36" x14ac:dyDescent="0.2">
      <c r="B63" s="16" t="s">
        <v>548</v>
      </c>
      <c r="C63" s="16" t="s">
        <v>242</v>
      </c>
      <c r="D63" s="16" t="s">
        <v>243</v>
      </c>
      <c r="E63" s="6" t="s">
        <v>244</v>
      </c>
      <c r="F63" s="6" t="s">
        <v>205</v>
      </c>
      <c r="G63" s="6" t="s">
        <v>124</v>
      </c>
      <c r="H63" s="16" t="s">
        <v>206</v>
      </c>
      <c r="I63" s="26" t="s">
        <v>115</v>
      </c>
      <c r="J63" s="26" t="s">
        <v>39</v>
      </c>
      <c r="K63" s="14" t="s">
        <v>39</v>
      </c>
      <c r="L63" s="14" t="s">
        <v>39</v>
      </c>
      <c r="M63" s="14" t="s">
        <v>116</v>
      </c>
      <c r="N63" s="14">
        <v>2019</v>
      </c>
      <c r="O63" s="26">
        <v>2021</v>
      </c>
      <c r="P63" s="223">
        <f t="shared" si="5"/>
        <v>223814.78999999998</v>
      </c>
      <c r="Q63" s="128">
        <v>190242.55</v>
      </c>
      <c r="R63" s="128">
        <v>16786.099999999999</v>
      </c>
      <c r="S63" s="128">
        <v>16786.14</v>
      </c>
    </row>
    <row r="64" spans="2:19" ht="24" x14ac:dyDescent="0.2">
      <c r="B64" s="16" t="s">
        <v>549</v>
      </c>
      <c r="C64" s="16" t="s">
        <v>245</v>
      </c>
      <c r="D64" s="16" t="s">
        <v>246</v>
      </c>
      <c r="E64" s="6" t="s">
        <v>247</v>
      </c>
      <c r="F64" s="6" t="s">
        <v>205</v>
      </c>
      <c r="G64" s="6" t="s">
        <v>124</v>
      </c>
      <c r="H64" s="16" t="s">
        <v>206</v>
      </c>
      <c r="I64" s="26" t="s">
        <v>115</v>
      </c>
      <c r="J64" s="26" t="s">
        <v>39</v>
      </c>
      <c r="K64" s="14" t="s">
        <v>39</v>
      </c>
      <c r="L64" s="14" t="s">
        <v>39</v>
      </c>
      <c r="M64" s="14" t="s">
        <v>116</v>
      </c>
      <c r="N64" s="14">
        <v>2019</v>
      </c>
      <c r="O64" s="26">
        <v>2021</v>
      </c>
      <c r="P64" s="222">
        <f t="shared" ref="P64" si="10">Q64+R64+S64</f>
        <v>9040.68</v>
      </c>
      <c r="Q64" s="128">
        <v>7684.55</v>
      </c>
      <c r="R64" s="128">
        <v>678.05</v>
      </c>
      <c r="S64" s="128">
        <v>678.08</v>
      </c>
    </row>
    <row r="65" spans="2:19" ht="24" x14ac:dyDescent="0.2">
      <c r="B65" s="16" t="s">
        <v>550</v>
      </c>
      <c r="C65" s="16" t="s">
        <v>248</v>
      </c>
      <c r="D65" s="16" t="s">
        <v>249</v>
      </c>
      <c r="E65" s="6" t="s">
        <v>250</v>
      </c>
      <c r="F65" s="6" t="s">
        <v>205</v>
      </c>
      <c r="G65" s="6" t="s">
        <v>124</v>
      </c>
      <c r="H65" s="16" t="s">
        <v>206</v>
      </c>
      <c r="I65" s="26" t="s">
        <v>115</v>
      </c>
      <c r="J65" s="26" t="s">
        <v>39</v>
      </c>
      <c r="K65" s="14" t="s">
        <v>39</v>
      </c>
      <c r="L65" s="14" t="s">
        <v>39</v>
      </c>
      <c r="M65" s="14" t="s">
        <v>116</v>
      </c>
      <c r="N65" s="14">
        <v>2019</v>
      </c>
      <c r="O65" s="26">
        <v>2021</v>
      </c>
      <c r="P65" s="222">
        <f t="shared" ref="P65" si="11">Q65+R65+S65</f>
        <v>26180.449999999997</v>
      </c>
      <c r="Q65" s="128">
        <v>22253.39</v>
      </c>
      <c r="R65" s="128">
        <v>1963.53</v>
      </c>
      <c r="S65" s="128">
        <v>1963.53</v>
      </c>
    </row>
    <row r="66" spans="2:19" ht="36" x14ac:dyDescent="0.2">
      <c r="B66" s="16" t="s">
        <v>551</v>
      </c>
      <c r="C66" s="16" t="s">
        <v>251</v>
      </c>
      <c r="D66" s="16" t="s">
        <v>252</v>
      </c>
      <c r="E66" s="6" t="s">
        <v>253</v>
      </c>
      <c r="F66" s="6" t="s">
        <v>205</v>
      </c>
      <c r="G66" s="6" t="s">
        <v>124</v>
      </c>
      <c r="H66" s="16" t="s">
        <v>206</v>
      </c>
      <c r="I66" s="26" t="s">
        <v>115</v>
      </c>
      <c r="J66" s="26" t="s">
        <v>39</v>
      </c>
      <c r="K66" s="14" t="s">
        <v>39</v>
      </c>
      <c r="L66" s="14" t="s">
        <v>39</v>
      </c>
      <c r="M66" s="14" t="s">
        <v>116</v>
      </c>
      <c r="N66" s="14">
        <v>2019</v>
      </c>
      <c r="O66" s="26">
        <v>2021</v>
      </c>
      <c r="P66" s="222">
        <f t="shared" ref="P66" si="12">Q66+R66+S66</f>
        <v>19128.580000000002</v>
      </c>
      <c r="Q66" s="128">
        <v>16259.29</v>
      </c>
      <c r="R66" s="128">
        <v>1434.64</v>
      </c>
      <c r="S66" s="128">
        <v>1434.65</v>
      </c>
    </row>
    <row r="67" spans="2:19" ht="48" x14ac:dyDescent="0.2">
      <c r="B67" s="16" t="s">
        <v>552</v>
      </c>
      <c r="C67" s="16" t="s">
        <v>254</v>
      </c>
      <c r="D67" s="16" t="s">
        <v>255</v>
      </c>
      <c r="E67" s="6" t="s">
        <v>256</v>
      </c>
      <c r="F67" s="6" t="s">
        <v>205</v>
      </c>
      <c r="G67" s="6" t="s">
        <v>124</v>
      </c>
      <c r="H67" s="16" t="s">
        <v>206</v>
      </c>
      <c r="I67" s="26" t="s">
        <v>115</v>
      </c>
      <c r="J67" s="26" t="s">
        <v>39</v>
      </c>
      <c r="K67" s="14" t="s">
        <v>39</v>
      </c>
      <c r="L67" s="14" t="s">
        <v>39</v>
      </c>
      <c r="M67" s="14" t="s">
        <v>116</v>
      </c>
      <c r="N67" s="14">
        <v>2019</v>
      </c>
      <c r="O67" s="26">
        <v>2019</v>
      </c>
      <c r="P67" s="222">
        <f t="shared" ref="P67" si="13">Q67+R67+S67</f>
        <v>27027</v>
      </c>
      <c r="Q67" s="128">
        <v>17083.77</v>
      </c>
      <c r="R67" s="128">
        <v>0</v>
      </c>
      <c r="S67" s="128">
        <v>9943.23</v>
      </c>
    </row>
    <row r="68" spans="2:19" ht="36" x14ac:dyDescent="0.2">
      <c r="B68" s="16" t="s">
        <v>553</v>
      </c>
      <c r="C68" s="16" t="s">
        <v>257</v>
      </c>
      <c r="D68" s="16" t="s">
        <v>258</v>
      </c>
      <c r="E68" s="6" t="s">
        <v>259</v>
      </c>
      <c r="F68" s="6" t="s">
        <v>205</v>
      </c>
      <c r="G68" s="6" t="s">
        <v>157</v>
      </c>
      <c r="H68" s="16" t="s">
        <v>206</v>
      </c>
      <c r="I68" s="26" t="s">
        <v>115</v>
      </c>
      <c r="J68" s="26" t="s">
        <v>39</v>
      </c>
      <c r="K68" s="14" t="s">
        <v>39</v>
      </c>
      <c r="L68" s="14" t="s">
        <v>39</v>
      </c>
      <c r="M68" s="14" t="s">
        <v>116</v>
      </c>
      <c r="N68" s="14">
        <v>2019</v>
      </c>
      <c r="O68" s="26">
        <v>2019</v>
      </c>
      <c r="P68" s="222">
        <f t="shared" si="5"/>
        <v>28055.050000000003</v>
      </c>
      <c r="Q68" s="128">
        <v>23846.79</v>
      </c>
      <c r="R68" s="128">
        <v>2070.1999999999998</v>
      </c>
      <c r="S68" s="128">
        <v>2138.06</v>
      </c>
    </row>
    <row r="69" spans="2:19" ht="24" x14ac:dyDescent="0.2">
      <c r="B69" s="16" t="s">
        <v>554</v>
      </c>
      <c r="C69" s="16" t="s">
        <v>260</v>
      </c>
      <c r="D69" s="16" t="s">
        <v>971</v>
      </c>
      <c r="E69" s="6" t="s">
        <v>139</v>
      </c>
      <c r="F69" s="6" t="s">
        <v>205</v>
      </c>
      <c r="G69" s="6" t="s">
        <v>157</v>
      </c>
      <c r="H69" s="16" t="s">
        <v>206</v>
      </c>
      <c r="I69" s="26" t="s">
        <v>115</v>
      </c>
      <c r="J69" s="26" t="s">
        <v>39</v>
      </c>
      <c r="K69" s="14" t="s">
        <v>39</v>
      </c>
      <c r="L69" s="14" t="s">
        <v>39</v>
      </c>
      <c r="M69" s="14" t="s">
        <v>116</v>
      </c>
      <c r="N69" s="14">
        <v>2019</v>
      </c>
      <c r="O69" s="26">
        <v>2020</v>
      </c>
      <c r="P69" s="222">
        <f t="shared" ref="P69" si="14">Q69+R69+S69</f>
        <v>257126.21</v>
      </c>
      <c r="Q69" s="307">
        <v>218557.28</v>
      </c>
      <c r="R69" s="128">
        <v>19284.46</v>
      </c>
      <c r="S69" s="128">
        <v>19284.47</v>
      </c>
    </row>
    <row r="70" spans="2:19" ht="36" x14ac:dyDescent="0.2">
      <c r="B70" s="16" t="s">
        <v>916</v>
      </c>
      <c r="C70" s="16" t="s">
        <v>262</v>
      </c>
      <c r="D70" s="16" t="s">
        <v>263</v>
      </c>
      <c r="E70" s="6" t="s">
        <v>264</v>
      </c>
      <c r="F70" s="6" t="s">
        <v>205</v>
      </c>
      <c r="G70" s="6" t="s">
        <v>157</v>
      </c>
      <c r="H70" s="16" t="s">
        <v>206</v>
      </c>
      <c r="I70" s="26" t="s">
        <v>115</v>
      </c>
      <c r="J70" s="26" t="s">
        <v>39</v>
      </c>
      <c r="K70" s="14" t="s">
        <v>39</v>
      </c>
      <c r="L70" s="14" t="s">
        <v>39</v>
      </c>
      <c r="M70" s="14" t="s">
        <v>116</v>
      </c>
      <c r="N70" s="14">
        <v>2019</v>
      </c>
      <c r="O70" s="26">
        <v>2019</v>
      </c>
      <c r="P70" s="222">
        <f t="shared" si="5"/>
        <v>30084.400000000001</v>
      </c>
      <c r="Q70" s="128">
        <v>23402</v>
      </c>
      <c r="R70" s="128">
        <v>2064</v>
      </c>
      <c r="S70" s="128">
        <v>4618.3999999999996</v>
      </c>
    </row>
    <row r="71" spans="2:19" ht="36" x14ac:dyDescent="0.2">
      <c r="B71" s="16" t="s">
        <v>917</v>
      </c>
      <c r="C71" s="16" t="s">
        <v>266</v>
      </c>
      <c r="D71" s="16" t="s">
        <v>267</v>
      </c>
      <c r="E71" s="6" t="s">
        <v>268</v>
      </c>
      <c r="F71" s="6" t="s">
        <v>205</v>
      </c>
      <c r="G71" s="6" t="s">
        <v>120</v>
      </c>
      <c r="H71" s="16" t="s">
        <v>206</v>
      </c>
      <c r="I71" s="26" t="s">
        <v>115</v>
      </c>
      <c r="J71" s="26" t="s">
        <v>39</v>
      </c>
      <c r="K71" s="14" t="s">
        <v>39</v>
      </c>
      <c r="L71" s="14" t="s">
        <v>39</v>
      </c>
      <c r="M71" s="14" t="s">
        <v>116</v>
      </c>
      <c r="N71" s="14">
        <v>2019</v>
      </c>
      <c r="O71" s="26">
        <v>2019</v>
      </c>
      <c r="P71" s="222">
        <f t="shared" ref="P71" si="15">Q71+R71+S71</f>
        <v>74524.990000000005</v>
      </c>
      <c r="Q71" s="128">
        <v>63346.23</v>
      </c>
      <c r="R71" s="128">
        <v>5589.37</v>
      </c>
      <c r="S71" s="128">
        <v>5589.39</v>
      </c>
    </row>
    <row r="72" spans="2:19" ht="48" x14ac:dyDescent="0.2">
      <c r="B72" s="16" t="s">
        <v>918</v>
      </c>
      <c r="C72" s="16" t="s">
        <v>269</v>
      </c>
      <c r="D72" s="16" t="s">
        <v>270</v>
      </c>
      <c r="E72" s="6" t="s">
        <v>271</v>
      </c>
      <c r="F72" s="6" t="s">
        <v>205</v>
      </c>
      <c r="G72" s="6" t="s">
        <v>120</v>
      </c>
      <c r="H72" s="16" t="s">
        <v>206</v>
      </c>
      <c r="I72" s="26" t="s">
        <v>115</v>
      </c>
      <c r="J72" s="26" t="s">
        <v>39</v>
      </c>
      <c r="K72" s="14" t="s">
        <v>39</v>
      </c>
      <c r="L72" s="14" t="s">
        <v>39</v>
      </c>
      <c r="M72" s="14" t="s">
        <v>116</v>
      </c>
      <c r="N72" s="14">
        <v>2019</v>
      </c>
      <c r="O72" s="26">
        <v>2019</v>
      </c>
      <c r="P72" s="222">
        <f t="shared" ref="P72" si="16">Q72+R72+S72</f>
        <v>45895.25</v>
      </c>
      <c r="Q72" s="128">
        <v>39010.97</v>
      </c>
      <c r="R72" s="128">
        <v>3442.14</v>
      </c>
      <c r="S72" s="308">
        <v>3442.14</v>
      </c>
    </row>
    <row r="73" spans="2:19" ht="36" x14ac:dyDescent="0.2">
      <c r="B73" s="16" t="s">
        <v>555</v>
      </c>
      <c r="C73" s="16" t="s">
        <v>272</v>
      </c>
      <c r="D73" s="16" t="s">
        <v>273</v>
      </c>
      <c r="E73" s="6" t="s">
        <v>274</v>
      </c>
      <c r="F73" s="6" t="s">
        <v>205</v>
      </c>
      <c r="G73" s="6" t="s">
        <v>120</v>
      </c>
      <c r="H73" s="16" t="s">
        <v>206</v>
      </c>
      <c r="I73" s="26" t="s">
        <v>115</v>
      </c>
      <c r="J73" s="26" t="s">
        <v>39</v>
      </c>
      <c r="K73" s="14" t="s">
        <v>39</v>
      </c>
      <c r="L73" s="14" t="s">
        <v>39</v>
      </c>
      <c r="M73" s="14" t="s">
        <v>116</v>
      </c>
      <c r="N73" s="14">
        <v>2019</v>
      </c>
      <c r="O73" s="26">
        <v>2019</v>
      </c>
      <c r="P73" s="222">
        <f t="shared" ref="P73" si="17">Q73+R73+S73</f>
        <v>51701.22</v>
      </c>
      <c r="Q73" s="128">
        <v>43946.03</v>
      </c>
      <c r="R73" s="128">
        <v>3877.58</v>
      </c>
      <c r="S73" s="128">
        <v>3877.61</v>
      </c>
    </row>
    <row r="74" spans="2:19" ht="36" x14ac:dyDescent="0.2">
      <c r="B74" s="16" t="s">
        <v>556</v>
      </c>
      <c r="C74" s="16" t="s">
        <v>275</v>
      </c>
      <c r="D74" s="16" t="s">
        <v>276</v>
      </c>
      <c r="E74" s="6" t="s">
        <v>277</v>
      </c>
      <c r="F74" s="6" t="s">
        <v>205</v>
      </c>
      <c r="G74" s="6" t="s">
        <v>120</v>
      </c>
      <c r="H74" s="16" t="s">
        <v>206</v>
      </c>
      <c r="I74" s="26" t="s">
        <v>115</v>
      </c>
      <c r="J74" s="26" t="s">
        <v>39</v>
      </c>
      <c r="K74" s="14" t="s">
        <v>39</v>
      </c>
      <c r="L74" s="14" t="s">
        <v>39</v>
      </c>
      <c r="M74" s="14" t="s">
        <v>116</v>
      </c>
      <c r="N74" s="14">
        <v>2019</v>
      </c>
      <c r="O74" s="26">
        <v>2019</v>
      </c>
      <c r="P74" s="222">
        <f t="shared" si="5"/>
        <v>32664</v>
      </c>
      <c r="Q74" s="128">
        <v>16000.21</v>
      </c>
      <c r="R74" s="128">
        <v>1411.79</v>
      </c>
      <c r="S74" s="128">
        <v>15252</v>
      </c>
    </row>
    <row r="75" spans="2:19" ht="36" x14ac:dyDescent="0.2">
      <c r="B75" s="16" t="s">
        <v>557</v>
      </c>
      <c r="C75" s="16" t="s">
        <v>278</v>
      </c>
      <c r="D75" s="16" t="s">
        <v>279</v>
      </c>
      <c r="E75" s="6" t="s">
        <v>280</v>
      </c>
      <c r="F75" s="6" t="s">
        <v>205</v>
      </c>
      <c r="G75" s="6" t="s">
        <v>120</v>
      </c>
      <c r="H75" s="16" t="s">
        <v>206</v>
      </c>
      <c r="I75" s="26" t="s">
        <v>115</v>
      </c>
      <c r="J75" s="26" t="s">
        <v>39</v>
      </c>
      <c r="K75" s="14" t="s">
        <v>39</v>
      </c>
      <c r="L75" s="14" t="s">
        <v>39</v>
      </c>
      <c r="M75" s="14" t="s">
        <v>116</v>
      </c>
      <c r="N75" s="14">
        <v>2019</v>
      </c>
      <c r="O75" s="26">
        <v>2019</v>
      </c>
      <c r="P75" s="222">
        <f t="shared" si="5"/>
        <v>182431.66</v>
      </c>
      <c r="Q75" s="128">
        <v>155066.91</v>
      </c>
      <c r="R75" s="128">
        <v>13682.37</v>
      </c>
      <c r="S75" s="128">
        <v>13682.38</v>
      </c>
    </row>
    <row r="76" spans="2:19" ht="36" x14ac:dyDescent="0.2">
      <c r="B76" s="16" t="s">
        <v>558</v>
      </c>
      <c r="C76" s="16" t="s">
        <v>281</v>
      </c>
      <c r="D76" s="16" t="s">
        <v>282</v>
      </c>
      <c r="E76" s="6" t="s">
        <v>283</v>
      </c>
      <c r="F76" s="6" t="s">
        <v>205</v>
      </c>
      <c r="G76" s="6" t="s">
        <v>120</v>
      </c>
      <c r="H76" s="16" t="s">
        <v>206</v>
      </c>
      <c r="I76" s="26" t="s">
        <v>115</v>
      </c>
      <c r="J76" s="26" t="s">
        <v>39</v>
      </c>
      <c r="K76" s="14" t="s">
        <v>39</v>
      </c>
      <c r="L76" s="14" t="s">
        <v>39</v>
      </c>
      <c r="M76" s="14" t="s">
        <v>116</v>
      </c>
      <c r="N76" s="14">
        <v>2019</v>
      </c>
      <c r="O76" s="26">
        <v>2019</v>
      </c>
      <c r="P76" s="222">
        <f t="shared" ref="P76" si="18">Q76+R76+S76</f>
        <v>17280</v>
      </c>
      <c r="Q76" s="128">
        <v>14688</v>
      </c>
      <c r="R76" s="128">
        <v>1296</v>
      </c>
      <c r="S76" s="128">
        <v>1296</v>
      </c>
    </row>
    <row r="77" spans="2:19" ht="24" x14ac:dyDescent="0.2">
      <c r="B77" s="227" t="s">
        <v>488</v>
      </c>
      <c r="C77" s="296"/>
      <c r="D77" s="227" t="s">
        <v>462</v>
      </c>
      <c r="E77" s="309"/>
      <c r="F77" s="309"/>
      <c r="G77" s="309"/>
      <c r="H77" s="296"/>
      <c r="I77" s="298"/>
      <c r="J77" s="298"/>
      <c r="K77" s="295"/>
      <c r="L77" s="295"/>
      <c r="M77" s="295"/>
      <c r="N77" s="295"/>
      <c r="O77" s="298"/>
      <c r="P77" s="299"/>
      <c r="Q77" s="310"/>
      <c r="R77" s="310"/>
      <c r="S77" s="310"/>
    </row>
    <row r="78" spans="2:19" ht="72" x14ac:dyDescent="0.2">
      <c r="B78" s="16" t="s">
        <v>559</v>
      </c>
      <c r="C78" s="16" t="s">
        <v>471</v>
      </c>
      <c r="D78" s="16" t="s">
        <v>463</v>
      </c>
      <c r="E78" s="16" t="s">
        <v>464</v>
      </c>
      <c r="F78" s="16" t="s">
        <v>205</v>
      </c>
      <c r="G78" s="16" t="s">
        <v>465</v>
      </c>
      <c r="H78" s="16" t="s">
        <v>466</v>
      </c>
      <c r="I78" s="14" t="s">
        <v>115</v>
      </c>
      <c r="J78" s="26" t="s">
        <v>39</v>
      </c>
      <c r="K78" s="14" t="s">
        <v>39</v>
      </c>
      <c r="L78" s="14" t="s">
        <v>39</v>
      </c>
      <c r="M78" s="14" t="s">
        <v>116</v>
      </c>
      <c r="N78" s="14">
        <v>2018</v>
      </c>
      <c r="O78" s="26">
        <v>2021</v>
      </c>
      <c r="P78" s="223">
        <f>Q78+R78+S78</f>
        <v>360006.56</v>
      </c>
      <c r="Q78" s="80">
        <v>306005.56</v>
      </c>
      <c r="R78" s="128">
        <v>27000.5</v>
      </c>
      <c r="S78" s="80">
        <v>27000.5</v>
      </c>
    </row>
    <row r="79" spans="2:19" ht="36" x14ac:dyDescent="0.2">
      <c r="B79" s="16" t="s">
        <v>560</v>
      </c>
      <c r="C79" s="16" t="s">
        <v>472</v>
      </c>
      <c r="D79" s="16" t="s">
        <v>467</v>
      </c>
      <c r="E79" s="16" t="s">
        <v>468</v>
      </c>
      <c r="F79" s="16" t="s">
        <v>205</v>
      </c>
      <c r="G79" s="16" t="s">
        <v>120</v>
      </c>
      <c r="H79" s="16" t="s">
        <v>466</v>
      </c>
      <c r="I79" s="14" t="s">
        <v>115</v>
      </c>
      <c r="J79" s="26" t="s">
        <v>39</v>
      </c>
      <c r="K79" s="14" t="s">
        <v>39</v>
      </c>
      <c r="L79" s="14" t="s">
        <v>39</v>
      </c>
      <c r="M79" s="14" t="s">
        <v>116</v>
      </c>
      <c r="N79" s="14">
        <v>2018</v>
      </c>
      <c r="O79" s="26">
        <v>2021</v>
      </c>
      <c r="P79" s="223">
        <f>Q79+R79+S79</f>
        <v>171993</v>
      </c>
      <c r="Q79" s="80">
        <v>146194</v>
      </c>
      <c r="R79" s="128">
        <v>12899</v>
      </c>
      <c r="S79" s="80">
        <v>12900</v>
      </c>
    </row>
    <row r="80" spans="2:19" ht="36" x14ac:dyDescent="0.2">
      <c r="B80" s="16" t="s">
        <v>561</v>
      </c>
      <c r="C80" s="16" t="s">
        <v>473</v>
      </c>
      <c r="D80" s="16" t="s">
        <v>469</v>
      </c>
      <c r="E80" s="16" t="s">
        <v>470</v>
      </c>
      <c r="F80" s="16" t="s">
        <v>205</v>
      </c>
      <c r="G80" s="16" t="s">
        <v>157</v>
      </c>
      <c r="H80" s="16" t="s">
        <v>466</v>
      </c>
      <c r="I80" s="14" t="s">
        <v>115</v>
      </c>
      <c r="J80" s="26" t="s">
        <v>39</v>
      </c>
      <c r="K80" s="14" t="s">
        <v>39</v>
      </c>
      <c r="L80" s="14" t="s">
        <v>39</v>
      </c>
      <c r="M80" s="14" t="s">
        <v>116</v>
      </c>
      <c r="N80" s="14">
        <v>2018</v>
      </c>
      <c r="O80" s="26">
        <v>2021</v>
      </c>
      <c r="P80" s="222">
        <f>Q80+R80+S80</f>
        <v>132323</v>
      </c>
      <c r="Q80" s="80">
        <v>112474.55</v>
      </c>
      <c r="R80" s="128">
        <v>9923.4500000000007</v>
      </c>
      <c r="S80" s="80">
        <v>9925</v>
      </c>
    </row>
    <row r="81" spans="2:19" ht="48" x14ac:dyDescent="0.2">
      <c r="B81" s="293" t="s">
        <v>489</v>
      </c>
      <c r="C81" s="294"/>
      <c r="D81" s="293" t="s">
        <v>284</v>
      </c>
      <c r="E81" s="296"/>
      <c r="F81" s="296"/>
      <c r="G81" s="296"/>
      <c r="H81" s="296"/>
      <c r="I81" s="295"/>
      <c r="J81" s="295"/>
      <c r="K81" s="295"/>
      <c r="L81" s="295"/>
      <c r="M81" s="295"/>
      <c r="N81" s="295"/>
      <c r="O81" s="298"/>
      <c r="P81" s="299"/>
      <c r="Q81" s="300"/>
      <c r="R81" s="300"/>
      <c r="S81" s="300"/>
    </row>
    <row r="82" spans="2:19" ht="36" x14ac:dyDescent="0.2">
      <c r="B82" s="16" t="s">
        <v>562</v>
      </c>
      <c r="C82" s="16" t="s">
        <v>285</v>
      </c>
      <c r="D82" s="16" t="s">
        <v>286</v>
      </c>
      <c r="E82" s="16" t="s">
        <v>287</v>
      </c>
      <c r="F82" s="16" t="s">
        <v>205</v>
      </c>
      <c r="G82" s="16" t="s">
        <v>150</v>
      </c>
      <c r="H82" s="16" t="s">
        <v>288</v>
      </c>
      <c r="I82" s="14" t="s">
        <v>115</v>
      </c>
      <c r="J82" s="26" t="s">
        <v>39</v>
      </c>
      <c r="K82" s="14" t="s">
        <v>39</v>
      </c>
      <c r="L82" s="14" t="s">
        <v>39</v>
      </c>
      <c r="M82" s="14" t="s">
        <v>116</v>
      </c>
      <c r="N82" s="14">
        <v>2018</v>
      </c>
      <c r="O82" s="26">
        <v>2021</v>
      </c>
      <c r="P82" s="223">
        <f>Q82+R82+S82</f>
        <v>7044.7</v>
      </c>
      <c r="Q82" s="80">
        <v>5987.99</v>
      </c>
      <c r="R82" s="80">
        <v>528.35</v>
      </c>
      <c r="S82" s="80">
        <v>528.36</v>
      </c>
    </row>
    <row r="83" spans="2:19" ht="48" x14ac:dyDescent="0.2">
      <c r="B83" s="16" t="s">
        <v>563</v>
      </c>
      <c r="C83" s="16" t="s">
        <v>289</v>
      </c>
      <c r="D83" s="16" t="s">
        <v>290</v>
      </c>
      <c r="E83" s="16" t="s">
        <v>291</v>
      </c>
      <c r="F83" s="16" t="s">
        <v>205</v>
      </c>
      <c r="G83" s="16" t="s">
        <v>113</v>
      </c>
      <c r="H83" s="16" t="s">
        <v>288</v>
      </c>
      <c r="I83" s="14" t="s">
        <v>115</v>
      </c>
      <c r="J83" s="26" t="s">
        <v>39</v>
      </c>
      <c r="K83" s="14" t="s">
        <v>39</v>
      </c>
      <c r="L83" s="14" t="s">
        <v>39</v>
      </c>
      <c r="M83" s="14" t="s">
        <v>116</v>
      </c>
      <c r="N83" s="14">
        <v>2018</v>
      </c>
      <c r="O83" s="26">
        <v>2020</v>
      </c>
      <c r="P83" s="222">
        <f>Q83+R83+S83</f>
        <v>7857.2800000000007</v>
      </c>
      <c r="Q83" s="80">
        <v>7145.46</v>
      </c>
      <c r="R83" s="80">
        <v>106.06</v>
      </c>
      <c r="S83" s="80">
        <v>605.76</v>
      </c>
    </row>
    <row r="84" spans="2:19" ht="36" x14ac:dyDescent="0.2">
      <c r="B84" s="16" t="s">
        <v>564</v>
      </c>
      <c r="C84" s="16" t="s">
        <v>292</v>
      </c>
      <c r="D84" s="16" t="s">
        <v>293</v>
      </c>
      <c r="E84" s="16" t="s">
        <v>244</v>
      </c>
      <c r="F84" s="16" t="s">
        <v>205</v>
      </c>
      <c r="G84" s="16" t="s">
        <v>124</v>
      </c>
      <c r="H84" s="16" t="s">
        <v>288</v>
      </c>
      <c r="I84" s="14" t="s">
        <v>115</v>
      </c>
      <c r="J84" s="26" t="s">
        <v>39</v>
      </c>
      <c r="K84" s="14" t="s">
        <v>39</v>
      </c>
      <c r="L84" s="14" t="s">
        <v>39</v>
      </c>
      <c r="M84" s="14" t="s">
        <v>116</v>
      </c>
      <c r="N84" s="14">
        <v>2018</v>
      </c>
      <c r="O84" s="26">
        <v>2021</v>
      </c>
      <c r="P84" s="222">
        <f>R84+Q84+S84</f>
        <v>24994.11</v>
      </c>
      <c r="Q84" s="80">
        <v>21245.55</v>
      </c>
      <c r="R84" s="80">
        <v>1874</v>
      </c>
      <c r="S84" s="80">
        <v>1874.56</v>
      </c>
    </row>
    <row r="85" spans="2:19" ht="48" x14ac:dyDescent="0.2">
      <c r="B85" s="16" t="s">
        <v>565</v>
      </c>
      <c r="C85" s="16" t="s">
        <v>294</v>
      </c>
      <c r="D85" s="16" t="s">
        <v>295</v>
      </c>
      <c r="E85" s="16" t="s">
        <v>139</v>
      </c>
      <c r="F85" s="16" t="s">
        <v>205</v>
      </c>
      <c r="G85" s="16" t="s">
        <v>157</v>
      </c>
      <c r="H85" s="16" t="s">
        <v>288</v>
      </c>
      <c r="I85" s="14" t="s">
        <v>115</v>
      </c>
      <c r="J85" s="26" t="s">
        <v>39</v>
      </c>
      <c r="K85" s="14" t="s">
        <v>39</v>
      </c>
      <c r="L85" s="14" t="s">
        <v>39</v>
      </c>
      <c r="M85" s="14" t="s">
        <v>116</v>
      </c>
      <c r="N85" s="14">
        <v>2018</v>
      </c>
      <c r="O85" s="26">
        <v>2021</v>
      </c>
      <c r="P85" s="223">
        <f>Q85+R85+S85</f>
        <v>15906</v>
      </c>
      <c r="Q85" s="128">
        <v>13520</v>
      </c>
      <c r="R85" s="80">
        <v>1192</v>
      </c>
      <c r="S85" s="128">
        <v>1194</v>
      </c>
    </row>
    <row r="86" spans="2:19" ht="48" x14ac:dyDescent="0.2">
      <c r="B86" s="16" t="s">
        <v>566</v>
      </c>
      <c r="C86" s="16" t="s">
        <v>296</v>
      </c>
      <c r="D86" s="16" t="s">
        <v>297</v>
      </c>
      <c r="E86" s="16" t="s">
        <v>298</v>
      </c>
      <c r="F86" s="16" t="s">
        <v>205</v>
      </c>
      <c r="G86" s="16" t="s">
        <v>120</v>
      </c>
      <c r="H86" s="16" t="s">
        <v>288</v>
      </c>
      <c r="I86" s="14" t="s">
        <v>115</v>
      </c>
      <c r="J86" s="26" t="s">
        <v>39</v>
      </c>
      <c r="K86" s="14" t="s">
        <v>39</v>
      </c>
      <c r="L86" s="14" t="s">
        <v>39</v>
      </c>
      <c r="M86" s="14" t="s">
        <v>116</v>
      </c>
      <c r="N86" s="14">
        <v>2018</v>
      </c>
      <c r="O86" s="26">
        <v>2021</v>
      </c>
      <c r="P86" s="223">
        <f>Q86+R86+S86</f>
        <v>18632</v>
      </c>
      <c r="Q86" s="128">
        <v>15837</v>
      </c>
      <c r="R86" s="80">
        <v>1397</v>
      </c>
      <c r="S86" s="128">
        <v>1398</v>
      </c>
    </row>
    <row r="87" spans="2:19" x14ac:dyDescent="0.2">
      <c r="B87" s="70" t="s">
        <v>299</v>
      </c>
      <c r="C87" s="282"/>
      <c r="D87" s="70" t="s">
        <v>300</v>
      </c>
      <c r="E87" s="284"/>
      <c r="F87" s="284"/>
      <c r="G87" s="284"/>
      <c r="H87" s="284"/>
      <c r="I87" s="283"/>
      <c r="J87" s="283"/>
      <c r="K87" s="283"/>
      <c r="L87" s="283"/>
      <c r="M87" s="283"/>
      <c r="N87" s="283"/>
      <c r="O87" s="301"/>
      <c r="P87" s="302"/>
      <c r="Q87" s="303"/>
      <c r="R87" s="303"/>
      <c r="S87" s="303"/>
    </row>
    <row r="88" spans="2:19" ht="24" x14ac:dyDescent="0.2">
      <c r="B88" s="70" t="s">
        <v>490</v>
      </c>
      <c r="C88" s="282"/>
      <c r="D88" s="70" t="s">
        <v>301</v>
      </c>
      <c r="E88" s="284"/>
      <c r="F88" s="284"/>
      <c r="G88" s="284"/>
      <c r="H88" s="284"/>
      <c r="I88" s="283"/>
      <c r="J88" s="283"/>
      <c r="K88" s="283"/>
      <c r="L88" s="283"/>
      <c r="M88" s="283"/>
      <c r="N88" s="283"/>
      <c r="O88" s="301"/>
      <c r="P88" s="302"/>
      <c r="Q88" s="303"/>
      <c r="R88" s="303"/>
      <c r="S88" s="303"/>
    </row>
    <row r="89" spans="2:19" ht="24" x14ac:dyDescent="0.2">
      <c r="B89" s="70" t="s">
        <v>491</v>
      </c>
      <c r="C89" s="282"/>
      <c r="D89" s="70" t="s">
        <v>302</v>
      </c>
      <c r="E89" s="284"/>
      <c r="F89" s="284"/>
      <c r="G89" s="284"/>
      <c r="H89" s="284"/>
      <c r="I89" s="283"/>
      <c r="J89" s="283"/>
      <c r="K89" s="283"/>
      <c r="L89" s="283"/>
      <c r="M89" s="283"/>
      <c r="N89" s="283"/>
      <c r="O89" s="301"/>
      <c r="P89" s="302"/>
      <c r="Q89" s="303"/>
      <c r="R89" s="303"/>
      <c r="S89" s="303"/>
    </row>
    <row r="90" spans="2:19" ht="24" x14ac:dyDescent="0.2">
      <c r="B90" s="286" t="s">
        <v>493</v>
      </c>
      <c r="C90" s="287"/>
      <c r="D90" s="286" t="s">
        <v>303</v>
      </c>
      <c r="E90" s="289"/>
      <c r="F90" s="289"/>
      <c r="G90" s="289"/>
      <c r="H90" s="289"/>
      <c r="I90" s="288"/>
      <c r="J90" s="288"/>
      <c r="K90" s="288"/>
      <c r="L90" s="288"/>
      <c r="M90" s="288"/>
      <c r="N90" s="288"/>
      <c r="O90" s="304"/>
      <c r="P90" s="305"/>
      <c r="Q90" s="306"/>
      <c r="R90" s="306"/>
      <c r="S90" s="306"/>
    </row>
    <row r="91" spans="2:19" ht="24" x14ac:dyDescent="0.2">
      <c r="B91" s="16" t="s">
        <v>567</v>
      </c>
      <c r="C91" s="16" t="s">
        <v>304</v>
      </c>
      <c r="D91" s="16" t="s">
        <v>305</v>
      </c>
      <c r="E91" s="6" t="s">
        <v>306</v>
      </c>
      <c r="F91" s="6" t="s">
        <v>307</v>
      </c>
      <c r="G91" s="16" t="s">
        <v>124</v>
      </c>
      <c r="H91" s="16" t="s">
        <v>308</v>
      </c>
      <c r="I91" s="14" t="s">
        <v>115</v>
      </c>
      <c r="J91" s="26" t="s">
        <v>39</v>
      </c>
      <c r="K91" s="14" t="s">
        <v>39</v>
      </c>
      <c r="L91" s="14" t="s">
        <v>39</v>
      </c>
      <c r="M91" s="14" t="s">
        <v>116</v>
      </c>
      <c r="N91" s="14">
        <v>2020</v>
      </c>
      <c r="O91" s="26">
        <v>2023</v>
      </c>
      <c r="P91" s="222">
        <v>709639.99</v>
      </c>
      <c r="Q91" s="80">
        <v>574093</v>
      </c>
      <c r="R91" s="80">
        <v>0</v>
      </c>
      <c r="S91" s="80">
        <v>135546.99</v>
      </c>
    </row>
    <row r="92" spans="2:19" x14ac:dyDescent="0.2">
      <c r="B92" s="293" t="s">
        <v>494</v>
      </c>
      <c r="C92" s="294"/>
      <c r="D92" s="293" t="s">
        <v>314</v>
      </c>
      <c r="E92" s="296"/>
      <c r="F92" s="296"/>
      <c r="G92" s="296"/>
      <c r="H92" s="296"/>
      <c r="I92" s="295"/>
      <c r="J92" s="295"/>
      <c r="K92" s="295"/>
      <c r="L92" s="295"/>
      <c r="M92" s="295"/>
      <c r="N92" s="295"/>
      <c r="O92" s="298"/>
      <c r="P92" s="299"/>
      <c r="Q92" s="300"/>
      <c r="R92" s="300"/>
      <c r="S92" s="300"/>
    </row>
    <row r="93" spans="2:19" ht="36" x14ac:dyDescent="0.2">
      <c r="B93" s="16" t="s">
        <v>569</v>
      </c>
      <c r="C93" s="16" t="s">
        <v>315</v>
      </c>
      <c r="D93" s="16" t="s">
        <v>316</v>
      </c>
      <c r="E93" s="16" t="s">
        <v>119</v>
      </c>
      <c r="F93" s="16" t="s">
        <v>312</v>
      </c>
      <c r="G93" s="16" t="s">
        <v>120</v>
      </c>
      <c r="H93" s="6" t="s">
        <v>317</v>
      </c>
      <c r="I93" s="14" t="s">
        <v>115</v>
      </c>
      <c r="J93" s="14" t="s">
        <v>165</v>
      </c>
      <c r="K93" s="14" t="s">
        <v>39</v>
      </c>
      <c r="L93" s="14" t="s">
        <v>39</v>
      </c>
      <c r="M93" s="14" t="s">
        <v>116</v>
      </c>
      <c r="N93" s="14">
        <v>2018</v>
      </c>
      <c r="O93" s="26">
        <v>2020</v>
      </c>
      <c r="P93" s="222">
        <f>Q93+R93+S93</f>
        <v>102635.81</v>
      </c>
      <c r="Q93" s="80">
        <v>87240.43</v>
      </c>
      <c r="R93" s="80">
        <v>0</v>
      </c>
      <c r="S93" s="80">
        <v>15395.38</v>
      </c>
    </row>
    <row r="94" spans="2:19" ht="36" x14ac:dyDescent="0.2">
      <c r="B94" s="16" t="s">
        <v>570</v>
      </c>
      <c r="C94" s="16" t="s">
        <v>318</v>
      </c>
      <c r="D94" s="16" t="s">
        <v>319</v>
      </c>
      <c r="E94" s="16" t="s">
        <v>119</v>
      </c>
      <c r="F94" s="16" t="s">
        <v>312</v>
      </c>
      <c r="G94" s="16" t="s">
        <v>120</v>
      </c>
      <c r="H94" s="6" t="s">
        <v>317</v>
      </c>
      <c r="I94" s="14" t="s">
        <v>115</v>
      </c>
      <c r="J94" s="14" t="s">
        <v>165</v>
      </c>
      <c r="K94" s="14" t="s">
        <v>39</v>
      </c>
      <c r="L94" s="14" t="s">
        <v>39</v>
      </c>
      <c r="M94" s="14" t="s">
        <v>116</v>
      </c>
      <c r="N94" s="14">
        <v>2018</v>
      </c>
      <c r="O94" s="26">
        <v>2020</v>
      </c>
      <c r="P94" s="222">
        <f>R94+Q94+S94</f>
        <v>85416.21</v>
      </c>
      <c r="Q94" s="80">
        <v>72603.77</v>
      </c>
      <c r="R94" s="80">
        <v>0</v>
      </c>
      <c r="S94" s="80">
        <v>12812.44</v>
      </c>
    </row>
    <row r="95" spans="2:19" ht="36" x14ac:dyDescent="0.2">
      <c r="B95" s="16" t="s">
        <v>571</v>
      </c>
      <c r="C95" s="16" t="s">
        <v>320</v>
      </c>
      <c r="D95" s="16" t="s">
        <v>932</v>
      </c>
      <c r="E95" s="16" t="s">
        <v>119</v>
      </c>
      <c r="F95" s="16" t="s">
        <v>312</v>
      </c>
      <c r="G95" s="16" t="s">
        <v>120</v>
      </c>
      <c r="H95" s="6" t="s">
        <v>317</v>
      </c>
      <c r="I95" s="14" t="s">
        <v>115</v>
      </c>
      <c r="J95" s="14" t="s">
        <v>165</v>
      </c>
      <c r="K95" s="14" t="s">
        <v>39</v>
      </c>
      <c r="L95" s="14" t="s">
        <v>39</v>
      </c>
      <c r="M95" s="14" t="s">
        <v>116</v>
      </c>
      <c r="N95" s="14">
        <v>2018</v>
      </c>
      <c r="O95" s="26">
        <v>2020</v>
      </c>
      <c r="P95" s="222">
        <f>Q95+R95+S95</f>
        <v>556847.32999999996</v>
      </c>
      <c r="Q95" s="80">
        <v>445943.98</v>
      </c>
      <c r="R95" s="80">
        <v>0</v>
      </c>
      <c r="S95" s="80">
        <v>110903.35</v>
      </c>
    </row>
    <row r="96" spans="2:19" ht="24" x14ac:dyDescent="0.2">
      <c r="B96" s="16" t="s">
        <v>572</v>
      </c>
      <c r="C96" s="16" t="s">
        <v>322</v>
      </c>
      <c r="D96" s="16" t="s">
        <v>933</v>
      </c>
      <c r="E96" s="16" t="s">
        <v>128</v>
      </c>
      <c r="F96" s="16" t="s">
        <v>312</v>
      </c>
      <c r="G96" s="16" t="s">
        <v>150</v>
      </c>
      <c r="H96" s="6" t="s">
        <v>317</v>
      </c>
      <c r="I96" s="14" t="s">
        <v>115</v>
      </c>
      <c r="J96" s="14" t="s">
        <v>165</v>
      </c>
      <c r="K96" s="14" t="s">
        <v>39</v>
      </c>
      <c r="L96" s="14" t="s">
        <v>39</v>
      </c>
      <c r="M96" s="14" t="s">
        <v>116</v>
      </c>
      <c r="N96" s="14">
        <v>2019</v>
      </c>
      <c r="O96" s="26">
        <v>2021</v>
      </c>
      <c r="P96" s="222">
        <v>749012.41</v>
      </c>
      <c r="Q96" s="80">
        <v>386804.46</v>
      </c>
      <c r="R96" s="80">
        <v>0</v>
      </c>
      <c r="S96" s="80">
        <v>362207.95</v>
      </c>
    </row>
    <row r="97" spans="2:22" ht="24" x14ac:dyDescent="0.2">
      <c r="B97" s="66" t="s">
        <v>573</v>
      </c>
      <c r="C97" s="66" t="s">
        <v>324</v>
      </c>
      <c r="D97" s="66" t="s">
        <v>325</v>
      </c>
      <c r="E97" s="66" t="s">
        <v>111</v>
      </c>
      <c r="F97" s="66" t="s">
        <v>312</v>
      </c>
      <c r="G97" s="66" t="s">
        <v>113</v>
      </c>
      <c r="H97" s="311" t="s">
        <v>317</v>
      </c>
      <c r="I97" s="47" t="s">
        <v>115</v>
      </c>
      <c r="J97" s="47" t="s">
        <v>165</v>
      </c>
      <c r="K97" s="47" t="s">
        <v>39</v>
      </c>
      <c r="L97" s="47" t="s">
        <v>39</v>
      </c>
      <c r="M97" s="47" t="s">
        <v>116</v>
      </c>
      <c r="N97" s="47">
        <v>2017</v>
      </c>
      <c r="O97" s="57">
        <v>2019</v>
      </c>
      <c r="P97" s="312">
        <f>Q97+R97+S97</f>
        <v>333388.94999999995</v>
      </c>
      <c r="Q97" s="226">
        <v>283380.59999999998</v>
      </c>
      <c r="R97" s="226">
        <v>0</v>
      </c>
      <c r="S97" s="226">
        <v>50008.35</v>
      </c>
    </row>
    <row r="98" spans="2:22" ht="24" x14ac:dyDescent="0.2">
      <c r="B98" s="16" t="s">
        <v>574</v>
      </c>
      <c r="C98" s="16" t="s">
        <v>326</v>
      </c>
      <c r="D98" s="16" t="s">
        <v>327</v>
      </c>
      <c r="E98" s="16" t="s">
        <v>139</v>
      </c>
      <c r="F98" s="16" t="s">
        <v>312</v>
      </c>
      <c r="G98" s="16" t="s">
        <v>328</v>
      </c>
      <c r="H98" s="6" t="s">
        <v>317</v>
      </c>
      <c r="I98" s="14" t="s">
        <v>115</v>
      </c>
      <c r="J98" s="14" t="s">
        <v>165</v>
      </c>
      <c r="K98" s="14" t="s">
        <v>39</v>
      </c>
      <c r="L98" s="14" t="s">
        <v>39</v>
      </c>
      <c r="M98" s="14" t="s">
        <v>116</v>
      </c>
      <c r="N98" s="14">
        <v>2020</v>
      </c>
      <c r="O98" s="26">
        <v>2023</v>
      </c>
      <c r="P98" s="222">
        <f>Q98+R98+S98</f>
        <v>1382505.26</v>
      </c>
      <c r="Q98" s="80">
        <v>1080765</v>
      </c>
      <c r="R98" s="80">
        <v>0</v>
      </c>
      <c r="S98" s="80">
        <v>301740.26</v>
      </c>
      <c r="V98" s="24"/>
    </row>
    <row r="99" spans="2:22" ht="36" x14ac:dyDescent="0.2">
      <c r="B99" s="227" t="s">
        <v>575</v>
      </c>
      <c r="C99" s="227" t="s">
        <v>329</v>
      </c>
      <c r="D99" s="227" t="s">
        <v>330</v>
      </c>
      <c r="E99" s="227" t="s">
        <v>123</v>
      </c>
      <c r="F99" s="227" t="s">
        <v>312</v>
      </c>
      <c r="G99" s="227" t="s">
        <v>124</v>
      </c>
      <c r="H99" s="313" t="s">
        <v>317</v>
      </c>
      <c r="I99" s="48" t="s">
        <v>115</v>
      </c>
      <c r="J99" s="48" t="s">
        <v>165</v>
      </c>
      <c r="K99" s="48" t="s">
        <v>39</v>
      </c>
      <c r="L99" s="48" t="s">
        <v>39</v>
      </c>
      <c r="M99" s="48" t="s">
        <v>116</v>
      </c>
      <c r="N99" s="138">
        <v>2018</v>
      </c>
      <c r="O99" s="138">
        <v>2020</v>
      </c>
      <c r="P99" s="314">
        <f t="shared" ref="P99" si="19">Q99+R99+S99</f>
        <v>1326993.6100000001</v>
      </c>
      <c r="Q99" s="230">
        <v>875280.05</v>
      </c>
      <c r="R99" s="230">
        <v>0</v>
      </c>
      <c r="S99" s="230">
        <v>451713.56</v>
      </c>
      <c r="V99" s="24"/>
    </row>
    <row r="100" spans="2:22" ht="36" x14ac:dyDescent="0.2">
      <c r="B100" s="16" t="s">
        <v>756</v>
      </c>
      <c r="C100" s="16" t="s">
        <v>754</v>
      </c>
      <c r="D100" s="16" t="s">
        <v>755</v>
      </c>
      <c r="E100" s="16" t="s">
        <v>119</v>
      </c>
      <c r="F100" s="16" t="s">
        <v>312</v>
      </c>
      <c r="G100" s="16" t="s">
        <v>120</v>
      </c>
      <c r="H100" s="6" t="s">
        <v>317</v>
      </c>
      <c r="I100" s="14" t="s">
        <v>115</v>
      </c>
      <c r="J100" s="14" t="s">
        <v>165</v>
      </c>
      <c r="K100" s="14" t="s">
        <v>39</v>
      </c>
      <c r="L100" s="14" t="s">
        <v>39</v>
      </c>
      <c r="M100" s="14" t="s">
        <v>116</v>
      </c>
      <c r="N100" s="26">
        <v>2020</v>
      </c>
      <c r="O100" s="26">
        <v>2022</v>
      </c>
      <c r="P100" s="222">
        <f>Q100+R100+S100</f>
        <v>739787.14999999991</v>
      </c>
      <c r="Q100" s="80">
        <v>331780.43</v>
      </c>
      <c r="R100" s="80">
        <v>0</v>
      </c>
      <c r="S100" s="80">
        <v>408006.72</v>
      </c>
    </row>
    <row r="101" spans="2:22" ht="24" x14ac:dyDescent="0.2">
      <c r="B101" s="227" t="s">
        <v>928</v>
      </c>
      <c r="C101" s="227" t="s">
        <v>929</v>
      </c>
      <c r="D101" s="227" t="s">
        <v>930</v>
      </c>
      <c r="E101" s="227" t="s">
        <v>111</v>
      </c>
      <c r="F101" s="227" t="s">
        <v>312</v>
      </c>
      <c r="G101" s="227" t="s">
        <v>113</v>
      </c>
      <c r="H101" s="313" t="s">
        <v>317</v>
      </c>
      <c r="I101" s="48" t="s">
        <v>115</v>
      </c>
      <c r="J101" s="48" t="s">
        <v>39</v>
      </c>
      <c r="K101" s="48" t="s">
        <v>39</v>
      </c>
      <c r="L101" s="48" t="s">
        <v>39</v>
      </c>
      <c r="M101" s="48" t="s">
        <v>116</v>
      </c>
      <c r="N101" s="138">
        <v>2020</v>
      </c>
      <c r="O101" s="138">
        <v>2022</v>
      </c>
      <c r="P101" s="315">
        <f t="shared" ref="P101" si="20">Q101+R101+S101</f>
        <v>133487.41</v>
      </c>
      <c r="Q101" s="315">
        <v>78661.259999999995</v>
      </c>
      <c r="R101" s="315">
        <v>0</v>
      </c>
      <c r="S101" s="315">
        <v>54826.15</v>
      </c>
    </row>
    <row r="102" spans="2:22" ht="24" x14ac:dyDescent="0.2">
      <c r="B102" s="293" t="s">
        <v>495</v>
      </c>
      <c r="C102" s="294"/>
      <c r="D102" s="293" t="s">
        <v>331</v>
      </c>
      <c r="E102" s="296"/>
      <c r="F102" s="296"/>
      <c r="G102" s="296"/>
      <c r="H102" s="296"/>
      <c r="I102" s="295"/>
      <c r="J102" s="295"/>
      <c r="K102" s="295"/>
      <c r="L102" s="295"/>
      <c r="M102" s="295"/>
      <c r="N102" s="295"/>
      <c r="O102" s="298"/>
      <c r="P102" s="299"/>
      <c r="Q102" s="300"/>
      <c r="R102" s="300"/>
      <c r="S102" s="300"/>
    </row>
    <row r="103" spans="2:22" ht="36" x14ac:dyDescent="0.2">
      <c r="B103" s="16" t="s">
        <v>576</v>
      </c>
      <c r="C103" s="16" t="s">
        <v>758</v>
      </c>
      <c r="D103" s="16" t="s">
        <v>333</v>
      </c>
      <c r="E103" s="16" t="s">
        <v>123</v>
      </c>
      <c r="F103" s="16" t="s">
        <v>312</v>
      </c>
      <c r="G103" s="16" t="s">
        <v>145</v>
      </c>
      <c r="H103" s="6" t="s">
        <v>334</v>
      </c>
      <c r="I103" s="14" t="s">
        <v>115</v>
      </c>
      <c r="J103" s="26" t="s">
        <v>39</v>
      </c>
      <c r="K103" s="14" t="s">
        <v>39</v>
      </c>
      <c r="L103" s="14" t="s">
        <v>39</v>
      </c>
      <c r="M103" s="14" t="s">
        <v>116</v>
      </c>
      <c r="N103" s="14">
        <v>2019</v>
      </c>
      <c r="O103" s="26">
        <v>2021</v>
      </c>
      <c r="P103" s="222">
        <f>Q103+R103+S103</f>
        <v>302551.27</v>
      </c>
      <c r="Q103" s="80">
        <v>253976.12</v>
      </c>
      <c r="R103" s="80">
        <v>0</v>
      </c>
      <c r="S103" s="80">
        <v>48575.15</v>
      </c>
    </row>
    <row r="104" spans="2:22" ht="36" x14ac:dyDescent="0.2">
      <c r="B104" s="16" t="s">
        <v>577</v>
      </c>
      <c r="C104" s="16" t="s">
        <v>335</v>
      </c>
      <c r="D104" s="16" t="s">
        <v>973</v>
      </c>
      <c r="E104" s="16" t="s">
        <v>119</v>
      </c>
      <c r="F104" s="16" t="s">
        <v>312</v>
      </c>
      <c r="G104" s="16" t="s">
        <v>120</v>
      </c>
      <c r="H104" s="6" t="s">
        <v>334</v>
      </c>
      <c r="I104" s="14" t="s">
        <v>115</v>
      </c>
      <c r="J104" s="26" t="s">
        <v>39</v>
      </c>
      <c r="K104" s="14" t="s">
        <v>39</v>
      </c>
      <c r="L104" s="14" t="s">
        <v>39</v>
      </c>
      <c r="M104" s="14" t="s">
        <v>116</v>
      </c>
      <c r="N104" s="14">
        <v>2018</v>
      </c>
      <c r="O104" s="26">
        <v>2019</v>
      </c>
      <c r="P104" s="222">
        <f>R104+Q104+S104</f>
        <v>102293.53</v>
      </c>
      <c r="Q104" s="80">
        <v>86949.5</v>
      </c>
      <c r="R104" s="80">
        <v>0</v>
      </c>
      <c r="S104" s="80">
        <v>15344.03</v>
      </c>
    </row>
    <row r="105" spans="2:22" ht="24" x14ac:dyDescent="0.2">
      <c r="B105" s="16" t="s">
        <v>578</v>
      </c>
      <c r="C105" s="16" t="s">
        <v>337</v>
      </c>
      <c r="D105" s="16" t="s">
        <v>974</v>
      </c>
      <c r="E105" s="16" t="s">
        <v>111</v>
      </c>
      <c r="F105" s="16" t="s">
        <v>312</v>
      </c>
      <c r="G105" s="16" t="s">
        <v>113</v>
      </c>
      <c r="H105" s="6" t="s">
        <v>334</v>
      </c>
      <c r="I105" s="14" t="s">
        <v>115</v>
      </c>
      <c r="J105" s="26" t="s">
        <v>39</v>
      </c>
      <c r="K105" s="14" t="s">
        <v>39</v>
      </c>
      <c r="L105" s="14" t="s">
        <v>39</v>
      </c>
      <c r="M105" s="14" t="s">
        <v>116</v>
      </c>
      <c r="N105" s="14">
        <v>2018</v>
      </c>
      <c r="O105" s="26">
        <v>2019</v>
      </c>
      <c r="P105" s="222">
        <f>Q105+R105+S105</f>
        <v>41390.130000000005</v>
      </c>
      <c r="Q105" s="80">
        <v>35181.61</v>
      </c>
      <c r="R105" s="80">
        <v>0</v>
      </c>
      <c r="S105" s="80">
        <v>6208.52</v>
      </c>
    </row>
    <row r="106" spans="2:22" ht="36" x14ac:dyDescent="0.2">
      <c r="B106" s="16" t="s">
        <v>579</v>
      </c>
      <c r="C106" s="16" t="s">
        <v>339</v>
      </c>
      <c r="D106" s="16" t="s">
        <v>964</v>
      </c>
      <c r="E106" s="16" t="s">
        <v>139</v>
      </c>
      <c r="F106" s="16" t="s">
        <v>312</v>
      </c>
      <c r="G106" s="16" t="s">
        <v>157</v>
      </c>
      <c r="H106" s="6" t="s">
        <v>334</v>
      </c>
      <c r="I106" s="14" t="s">
        <v>115</v>
      </c>
      <c r="J106" s="26" t="s">
        <v>39</v>
      </c>
      <c r="K106" s="14" t="s">
        <v>39</v>
      </c>
      <c r="L106" s="14" t="s">
        <v>39</v>
      </c>
      <c r="M106" s="14" t="s">
        <v>116</v>
      </c>
      <c r="N106" s="14">
        <v>2019</v>
      </c>
      <c r="O106" s="26">
        <v>2020</v>
      </c>
      <c r="P106" s="222">
        <f>Q106+R106+S106</f>
        <v>88855.64</v>
      </c>
      <c r="Q106" s="80">
        <v>74193.649999999994</v>
      </c>
      <c r="R106" s="80">
        <v>0</v>
      </c>
      <c r="S106" s="80">
        <v>14661.99</v>
      </c>
    </row>
    <row r="107" spans="2:22" ht="24" x14ac:dyDescent="0.2">
      <c r="B107" s="66" t="s">
        <v>580</v>
      </c>
      <c r="C107" s="66" t="s">
        <v>341</v>
      </c>
      <c r="D107" s="66" t="s">
        <v>976</v>
      </c>
      <c r="E107" s="66" t="s">
        <v>128</v>
      </c>
      <c r="F107" s="66" t="s">
        <v>312</v>
      </c>
      <c r="G107" s="66" t="s">
        <v>150</v>
      </c>
      <c r="H107" s="311" t="s">
        <v>334</v>
      </c>
      <c r="I107" s="47" t="s">
        <v>115</v>
      </c>
      <c r="J107" s="57" t="s">
        <v>39</v>
      </c>
      <c r="K107" s="47" t="s">
        <v>39</v>
      </c>
      <c r="L107" s="47" t="s">
        <v>39</v>
      </c>
      <c r="M107" s="47" t="s">
        <v>116</v>
      </c>
      <c r="N107" s="47">
        <v>2018</v>
      </c>
      <c r="O107" s="57">
        <v>2019</v>
      </c>
      <c r="P107" s="312">
        <f>Q107+R107+S107</f>
        <v>51852.21</v>
      </c>
      <c r="Q107" s="226">
        <v>32281.86</v>
      </c>
      <c r="R107" s="226">
        <v>0</v>
      </c>
      <c r="S107" s="226">
        <v>19570.349999999999</v>
      </c>
    </row>
    <row r="108" spans="2:22" ht="36" x14ac:dyDescent="0.2">
      <c r="B108" s="16" t="s">
        <v>925</v>
      </c>
      <c r="C108" s="16" t="s">
        <v>926</v>
      </c>
      <c r="D108" s="16" t="s">
        <v>927</v>
      </c>
      <c r="E108" s="16" t="s">
        <v>119</v>
      </c>
      <c r="F108" s="16" t="s">
        <v>312</v>
      </c>
      <c r="G108" s="16" t="s">
        <v>120</v>
      </c>
      <c r="H108" s="6" t="s">
        <v>334</v>
      </c>
      <c r="I108" s="14" t="s">
        <v>115</v>
      </c>
      <c r="J108" s="26" t="s">
        <v>39</v>
      </c>
      <c r="K108" s="14" t="s">
        <v>39</v>
      </c>
      <c r="L108" s="14" t="s">
        <v>39</v>
      </c>
      <c r="M108" s="14" t="s">
        <v>116</v>
      </c>
      <c r="N108" s="14">
        <v>2020</v>
      </c>
      <c r="O108" s="26">
        <v>2021</v>
      </c>
      <c r="P108" s="222">
        <f>Q108+R108+S108</f>
        <v>61236.479999999996</v>
      </c>
      <c r="Q108" s="80">
        <v>52051</v>
      </c>
      <c r="R108" s="80">
        <v>0</v>
      </c>
      <c r="S108" s="80">
        <v>9185.48</v>
      </c>
    </row>
    <row r="109" spans="2:22" ht="24" x14ac:dyDescent="0.2">
      <c r="B109" s="293" t="s">
        <v>496</v>
      </c>
      <c r="C109" s="294"/>
      <c r="D109" s="293" t="s">
        <v>343</v>
      </c>
      <c r="E109" s="316"/>
      <c r="F109" s="316"/>
      <c r="G109" s="316"/>
      <c r="H109" s="316"/>
      <c r="I109" s="317"/>
      <c r="J109" s="317"/>
      <c r="K109" s="317"/>
      <c r="L109" s="317"/>
      <c r="M109" s="317"/>
      <c r="N109" s="317"/>
      <c r="O109" s="318"/>
      <c r="P109" s="319"/>
      <c r="Q109" s="320"/>
      <c r="R109" s="320"/>
      <c r="S109" s="320"/>
    </row>
    <row r="110" spans="2:22" ht="24" x14ac:dyDescent="0.2">
      <c r="B110" s="70" t="s">
        <v>498</v>
      </c>
      <c r="C110" s="282"/>
      <c r="D110" s="70" t="s">
        <v>349</v>
      </c>
      <c r="E110" s="284"/>
      <c r="F110" s="284"/>
      <c r="G110" s="284"/>
      <c r="H110" s="284"/>
      <c r="I110" s="283"/>
      <c r="J110" s="283"/>
      <c r="K110" s="283"/>
      <c r="L110" s="283"/>
      <c r="M110" s="283"/>
      <c r="N110" s="283"/>
      <c r="O110" s="301"/>
      <c r="P110" s="302"/>
      <c r="Q110" s="303"/>
      <c r="R110" s="303"/>
      <c r="S110" s="303"/>
    </row>
    <row r="111" spans="2:22" ht="24" x14ac:dyDescent="0.2">
      <c r="B111" s="70" t="s">
        <v>499</v>
      </c>
      <c r="C111" s="282"/>
      <c r="D111" s="70" t="s">
        <v>350</v>
      </c>
      <c r="E111" s="284"/>
      <c r="F111" s="284"/>
      <c r="G111" s="284"/>
      <c r="H111" s="284"/>
      <c r="I111" s="283"/>
      <c r="J111" s="283"/>
      <c r="K111" s="283"/>
      <c r="L111" s="283"/>
      <c r="M111" s="283"/>
      <c r="N111" s="283"/>
      <c r="O111" s="301"/>
      <c r="P111" s="302"/>
      <c r="Q111" s="303"/>
      <c r="R111" s="303"/>
      <c r="S111" s="303"/>
    </row>
    <row r="112" spans="2:22" ht="24" x14ac:dyDescent="0.2">
      <c r="B112" s="16" t="s">
        <v>582</v>
      </c>
      <c r="C112" s="16" t="s">
        <v>351</v>
      </c>
      <c r="D112" s="16" t="s">
        <v>961</v>
      </c>
      <c r="E112" s="6" t="s">
        <v>353</v>
      </c>
      <c r="F112" s="6" t="s">
        <v>354</v>
      </c>
      <c r="G112" s="16" t="s">
        <v>124</v>
      </c>
      <c r="H112" s="16" t="s">
        <v>355</v>
      </c>
      <c r="I112" s="14" t="s">
        <v>115</v>
      </c>
      <c r="J112" s="14" t="s">
        <v>39</v>
      </c>
      <c r="K112" s="14" t="s">
        <v>39</v>
      </c>
      <c r="L112" s="14" t="s">
        <v>39</v>
      </c>
      <c r="M112" s="14" t="s">
        <v>116</v>
      </c>
      <c r="N112" s="14">
        <v>2017</v>
      </c>
      <c r="O112" s="26">
        <v>2022</v>
      </c>
      <c r="P112" s="223">
        <f>Q112+R112+S112</f>
        <v>2561527.7800000003</v>
      </c>
      <c r="Q112" s="80">
        <v>2175264.87</v>
      </c>
      <c r="R112" s="80">
        <v>0</v>
      </c>
      <c r="S112" s="80">
        <v>386262.91</v>
      </c>
    </row>
    <row r="113" spans="2:19" ht="36" x14ac:dyDescent="0.2">
      <c r="B113" s="70" t="s">
        <v>500</v>
      </c>
      <c r="C113" s="282"/>
      <c r="D113" s="70" t="s">
        <v>356</v>
      </c>
      <c r="E113" s="284"/>
      <c r="F113" s="284"/>
      <c r="G113" s="284"/>
      <c r="H113" s="284"/>
      <c r="I113" s="283"/>
      <c r="J113" s="283"/>
      <c r="K113" s="283"/>
      <c r="L113" s="283"/>
      <c r="M113" s="283"/>
      <c r="N113" s="283"/>
      <c r="O113" s="301"/>
      <c r="P113" s="302"/>
      <c r="Q113" s="303"/>
      <c r="R113" s="303"/>
      <c r="S113" s="303"/>
    </row>
    <row r="114" spans="2:19" ht="36" x14ac:dyDescent="0.2">
      <c r="B114" s="16" t="s">
        <v>583</v>
      </c>
      <c r="C114" s="16" t="s">
        <v>357</v>
      </c>
      <c r="D114" s="16" t="s">
        <v>358</v>
      </c>
      <c r="E114" s="16" t="s">
        <v>359</v>
      </c>
      <c r="F114" s="16" t="s">
        <v>354</v>
      </c>
      <c r="G114" s="16" t="s">
        <v>360</v>
      </c>
      <c r="H114" s="16" t="s">
        <v>361</v>
      </c>
      <c r="I114" s="14" t="s">
        <v>115</v>
      </c>
      <c r="J114" s="14" t="s">
        <v>39</v>
      </c>
      <c r="K114" s="14" t="s">
        <v>39</v>
      </c>
      <c r="L114" s="14" t="s">
        <v>39</v>
      </c>
      <c r="M114" s="14" t="s">
        <v>116</v>
      </c>
      <c r="N114" s="14">
        <v>2017</v>
      </c>
      <c r="O114" s="26">
        <v>2023</v>
      </c>
      <c r="P114" s="223">
        <f>Q114+R114+S114</f>
        <v>5798830.5300000003</v>
      </c>
      <c r="Q114" s="80">
        <v>4929005.95</v>
      </c>
      <c r="R114" s="80">
        <v>0</v>
      </c>
      <c r="S114" s="80">
        <v>869824.58</v>
      </c>
    </row>
    <row r="115" spans="2:19" ht="36" x14ac:dyDescent="0.2">
      <c r="B115" s="286" t="s">
        <v>501</v>
      </c>
      <c r="C115" s="287"/>
      <c r="D115" s="286" t="s">
        <v>362</v>
      </c>
      <c r="E115" s="289"/>
      <c r="F115" s="289"/>
      <c r="G115" s="289"/>
      <c r="H115" s="289"/>
      <c r="I115" s="288"/>
      <c r="J115" s="288"/>
      <c r="K115" s="288"/>
      <c r="L115" s="288"/>
      <c r="M115" s="288"/>
      <c r="N115" s="288"/>
      <c r="O115" s="304"/>
      <c r="P115" s="305"/>
      <c r="Q115" s="306"/>
      <c r="R115" s="306"/>
      <c r="S115" s="306"/>
    </row>
    <row r="116" spans="2:19" ht="48" x14ac:dyDescent="0.2">
      <c r="B116" s="16" t="s">
        <v>584</v>
      </c>
      <c r="C116" s="6" t="s">
        <v>363</v>
      </c>
      <c r="D116" s="16" t="s">
        <v>364</v>
      </c>
      <c r="E116" s="16" t="s">
        <v>365</v>
      </c>
      <c r="F116" s="16" t="s">
        <v>354</v>
      </c>
      <c r="G116" s="16" t="s">
        <v>113</v>
      </c>
      <c r="H116" s="16" t="s">
        <v>366</v>
      </c>
      <c r="I116" s="14" t="s">
        <v>115</v>
      </c>
      <c r="J116" s="14" t="s">
        <v>39</v>
      </c>
      <c r="K116" s="14" t="s">
        <v>39</v>
      </c>
      <c r="L116" s="14" t="s">
        <v>39</v>
      </c>
      <c r="M116" s="14" t="s">
        <v>116</v>
      </c>
      <c r="N116" s="14">
        <v>2016</v>
      </c>
      <c r="O116" s="75">
        <v>2019</v>
      </c>
      <c r="P116" s="222">
        <f t="shared" ref="P116" si="21">Q116+R116+S116</f>
        <v>838915.62999999989</v>
      </c>
      <c r="Q116" s="80">
        <v>568847.56999999995</v>
      </c>
      <c r="R116" s="80">
        <v>0</v>
      </c>
      <c r="S116" s="80">
        <v>270068.06</v>
      </c>
    </row>
    <row r="117" spans="2:19" ht="24" x14ac:dyDescent="0.2">
      <c r="B117" s="16" t="s">
        <v>585</v>
      </c>
      <c r="C117" s="6" t="s">
        <v>367</v>
      </c>
      <c r="D117" s="16" t="s">
        <v>368</v>
      </c>
      <c r="E117" s="16" t="s">
        <v>369</v>
      </c>
      <c r="F117" s="16" t="s">
        <v>354</v>
      </c>
      <c r="G117" s="16" t="s">
        <v>157</v>
      </c>
      <c r="H117" s="16" t="s">
        <v>366</v>
      </c>
      <c r="I117" s="14" t="s">
        <v>115</v>
      </c>
      <c r="J117" s="14" t="s">
        <v>165</v>
      </c>
      <c r="K117" s="14" t="s">
        <v>39</v>
      </c>
      <c r="L117" s="14" t="s">
        <v>39</v>
      </c>
      <c r="M117" s="14" t="s">
        <v>116</v>
      </c>
      <c r="N117" s="14">
        <v>2017</v>
      </c>
      <c r="O117" s="75">
        <v>2023</v>
      </c>
      <c r="P117" s="222">
        <v>1949300.67</v>
      </c>
      <c r="Q117" s="80">
        <v>1143871.1399999999</v>
      </c>
      <c r="R117" s="80">
        <v>0</v>
      </c>
      <c r="S117" s="80">
        <v>805429.53</v>
      </c>
    </row>
    <row r="118" spans="2:19" ht="36" x14ac:dyDescent="0.2">
      <c r="B118" s="16" t="s">
        <v>586</v>
      </c>
      <c r="C118" s="6" t="s">
        <v>370</v>
      </c>
      <c r="D118" s="16" t="s">
        <v>371</v>
      </c>
      <c r="E118" s="16" t="s">
        <v>372</v>
      </c>
      <c r="F118" s="16" t="s">
        <v>354</v>
      </c>
      <c r="G118" s="16" t="s">
        <v>373</v>
      </c>
      <c r="H118" s="16" t="s">
        <v>366</v>
      </c>
      <c r="I118" s="14" t="s">
        <v>115</v>
      </c>
      <c r="J118" s="14" t="s">
        <v>165</v>
      </c>
      <c r="K118" s="14" t="s">
        <v>39</v>
      </c>
      <c r="L118" s="14" t="s">
        <v>39</v>
      </c>
      <c r="M118" s="14" t="s">
        <v>116</v>
      </c>
      <c r="N118" s="14">
        <v>2017</v>
      </c>
      <c r="O118" s="75">
        <v>2020</v>
      </c>
      <c r="P118" s="222">
        <v>881481.48</v>
      </c>
      <c r="Q118" s="80">
        <v>437252.87</v>
      </c>
      <c r="R118" s="80">
        <v>0</v>
      </c>
      <c r="S118" s="80">
        <f>82261.21+361967.4</f>
        <v>444228.61000000004</v>
      </c>
    </row>
    <row r="119" spans="2:19" ht="36" x14ac:dyDescent="0.2">
      <c r="B119" s="16" t="s">
        <v>587</v>
      </c>
      <c r="C119" s="6" t="s">
        <v>374</v>
      </c>
      <c r="D119" s="16" t="s">
        <v>375</v>
      </c>
      <c r="E119" s="16" t="s">
        <v>353</v>
      </c>
      <c r="F119" s="16" t="s">
        <v>354</v>
      </c>
      <c r="G119" s="16" t="s">
        <v>124</v>
      </c>
      <c r="H119" s="16" t="s">
        <v>366</v>
      </c>
      <c r="I119" s="14" t="s">
        <v>115</v>
      </c>
      <c r="J119" s="14" t="s">
        <v>39</v>
      </c>
      <c r="K119" s="14" t="s">
        <v>39</v>
      </c>
      <c r="L119" s="14" t="s">
        <v>39</v>
      </c>
      <c r="M119" s="14" t="s">
        <v>116</v>
      </c>
      <c r="N119" s="14">
        <v>2017</v>
      </c>
      <c r="O119" s="75">
        <v>2020</v>
      </c>
      <c r="P119" s="222">
        <f t="shared" ref="P119" si="22">Q119+R119+S119</f>
        <v>4014863.2</v>
      </c>
      <c r="Q119" s="80">
        <v>2608608.7400000002</v>
      </c>
      <c r="R119" s="80">
        <v>0</v>
      </c>
      <c r="S119" s="80">
        <v>1406254.46</v>
      </c>
    </row>
    <row r="120" spans="2:19" ht="36" x14ac:dyDescent="0.2">
      <c r="B120" s="16" t="s">
        <v>588</v>
      </c>
      <c r="C120" s="6" t="s">
        <v>376</v>
      </c>
      <c r="D120" s="16" t="s">
        <v>377</v>
      </c>
      <c r="E120" s="16" t="s">
        <v>378</v>
      </c>
      <c r="F120" s="16" t="s">
        <v>354</v>
      </c>
      <c r="G120" s="16" t="s">
        <v>120</v>
      </c>
      <c r="H120" s="16" t="s">
        <v>366</v>
      </c>
      <c r="I120" s="14" t="s">
        <v>115</v>
      </c>
      <c r="J120" s="14" t="s">
        <v>39</v>
      </c>
      <c r="K120" s="14" t="s">
        <v>39</v>
      </c>
      <c r="L120" s="14" t="s">
        <v>39</v>
      </c>
      <c r="M120" s="14" t="s">
        <v>116</v>
      </c>
      <c r="N120" s="14">
        <v>2017</v>
      </c>
      <c r="O120" s="75">
        <v>2023</v>
      </c>
      <c r="P120" s="222">
        <f t="shared" ref="P120:P123" si="23">Q120+R120+S120</f>
        <v>1320660</v>
      </c>
      <c r="Q120" s="80">
        <v>939668.36</v>
      </c>
      <c r="R120" s="80">
        <v>0</v>
      </c>
      <c r="S120" s="80">
        <v>380991.64</v>
      </c>
    </row>
    <row r="121" spans="2:19" ht="24" x14ac:dyDescent="0.2">
      <c r="B121" s="16" t="s">
        <v>589</v>
      </c>
      <c r="C121" s="16" t="s">
        <v>379</v>
      </c>
      <c r="D121" s="16" t="s">
        <v>753</v>
      </c>
      <c r="E121" s="16" t="s">
        <v>365</v>
      </c>
      <c r="F121" s="16" t="s">
        <v>354</v>
      </c>
      <c r="G121" s="16" t="s">
        <v>113</v>
      </c>
      <c r="H121" s="16" t="s">
        <v>366</v>
      </c>
      <c r="I121" s="14" t="s">
        <v>115</v>
      </c>
      <c r="J121" s="14" t="s">
        <v>39</v>
      </c>
      <c r="K121" s="14" t="s">
        <v>39</v>
      </c>
      <c r="L121" s="14" t="s">
        <v>39</v>
      </c>
      <c r="M121" s="14" t="s">
        <v>116</v>
      </c>
      <c r="N121" s="14">
        <v>2019</v>
      </c>
      <c r="O121" s="75">
        <v>2022</v>
      </c>
      <c r="P121" s="223">
        <f t="shared" si="23"/>
        <v>188102.59</v>
      </c>
      <c r="Q121" s="80">
        <v>150482.07</v>
      </c>
      <c r="R121" s="80">
        <v>0</v>
      </c>
      <c r="S121" s="80">
        <v>37620.519999999997</v>
      </c>
    </row>
    <row r="122" spans="2:19" ht="36" x14ac:dyDescent="0.2">
      <c r="B122" s="16" t="s">
        <v>590</v>
      </c>
      <c r="C122" s="16" t="s">
        <v>380</v>
      </c>
      <c r="D122" s="16" t="s">
        <v>381</v>
      </c>
      <c r="E122" s="16" t="s">
        <v>382</v>
      </c>
      <c r="F122" s="16" t="s">
        <v>354</v>
      </c>
      <c r="G122" s="16" t="s">
        <v>373</v>
      </c>
      <c r="H122" s="16" t="s">
        <v>366</v>
      </c>
      <c r="I122" s="14" t="s">
        <v>115</v>
      </c>
      <c r="J122" s="14" t="s">
        <v>39</v>
      </c>
      <c r="K122" s="14" t="s">
        <v>39</v>
      </c>
      <c r="L122" s="14" t="s">
        <v>39</v>
      </c>
      <c r="M122" s="14" t="s">
        <v>116</v>
      </c>
      <c r="N122" s="14">
        <v>2019</v>
      </c>
      <c r="O122" s="75">
        <v>2021</v>
      </c>
      <c r="P122" s="223">
        <f t="shared" si="23"/>
        <v>182484</v>
      </c>
      <c r="Q122" s="80">
        <v>91242</v>
      </c>
      <c r="R122" s="80">
        <v>0</v>
      </c>
      <c r="S122" s="80">
        <v>91242</v>
      </c>
    </row>
    <row r="123" spans="2:19" ht="24" x14ac:dyDescent="0.2">
      <c r="B123" s="16" t="s">
        <v>591</v>
      </c>
      <c r="C123" s="16" t="s">
        <v>383</v>
      </c>
      <c r="D123" s="16" t="s">
        <v>384</v>
      </c>
      <c r="E123" s="16" t="s">
        <v>353</v>
      </c>
      <c r="F123" s="16" t="s">
        <v>354</v>
      </c>
      <c r="G123" s="16" t="s">
        <v>124</v>
      </c>
      <c r="H123" s="16" t="s">
        <v>366</v>
      </c>
      <c r="I123" s="14" t="s">
        <v>115</v>
      </c>
      <c r="J123" s="14" t="s">
        <v>39</v>
      </c>
      <c r="K123" s="14" t="s">
        <v>39</v>
      </c>
      <c r="L123" s="14" t="s">
        <v>39</v>
      </c>
      <c r="M123" s="14" t="s">
        <v>116</v>
      </c>
      <c r="N123" s="14">
        <v>2019</v>
      </c>
      <c r="O123" s="75">
        <v>2023</v>
      </c>
      <c r="P123" s="223">
        <f t="shared" si="23"/>
        <v>6884956.9499999993</v>
      </c>
      <c r="Q123" s="80">
        <v>3638896.38</v>
      </c>
      <c r="R123" s="80">
        <v>0</v>
      </c>
      <c r="S123" s="80">
        <v>3246060.57</v>
      </c>
    </row>
    <row r="124" spans="2:19" ht="36" x14ac:dyDescent="0.2">
      <c r="B124" s="16" t="s">
        <v>592</v>
      </c>
      <c r="C124" s="16" t="s">
        <v>385</v>
      </c>
      <c r="D124" s="16" t="s">
        <v>386</v>
      </c>
      <c r="E124" s="16" t="s">
        <v>378</v>
      </c>
      <c r="F124" s="16" t="s">
        <v>354</v>
      </c>
      <c r="G124" s="16" t="s">
        <v>120</v>
      </c>
      <c r="H124" s="16" t="s">
        <v>366</v>
      </c>
      <c r="I124" s="14" t="s">
        <v>115</v>
      </c>
      <c r="J124" s="14" t="s">
        <v>39</v>
      </c>
      <c r="K124" s="14" t="s">
        <v>39</v>
      </c>
      <c r="L124" s="14" t="s">
        <v>39</v>
      </c>
      <c r="M124" s="14" t="s">
        <v>116</v>
      </c>
      <c r="N124" s="14">
        <v>2019</v>
      </c>
      <c r="O124" s="75">
        <v>2021</v>
      </c>
      <c r="P124" s="222">
        <f t="shared" ref="P124" si="24">Q124+R124+S124</f>
        <v>773174</v>
      </c>
      <c r="Q124" s="80">
        <v>498812.92</v>
      </c>
      <c r="R124" s="80">
        <v>0</v>
      </c>
      <c r="S124" s="80">
        <v>274361.08</v>
      </c>
    </row>
    <row r="125" spans="2:19" x14ac:dyDescent="0.2">
      <c r="B125" s="321" t="s">
        <v>502</v>
      </c>
      <c r="C125" s="322"/>
      <c r="D125" s="321" t="s">
        <v>387</v>
      </c>
      <c r="E125" s="323"/>
      <c r="F125" s="323"/>
      <c r="G125" s="323"/>
      <c r="H125" s="323"/>
      <c r="I125" s="324"/>
      <c r="J125" s="324"/>
      <c r="K125" s="324"/>
      <c r="L125" s="324"/>
      <c r="M125" s="324"/>
      <c r="N125" s="324"/>
      <c r="O125" s="325"/>
      <c r="P125" s="326"/>
      <c r="Q125" s="327"/>
      <c r="R125" s="327"/>
      <c r="S125" s="327"/>
    </row>
    <row r="126" spans="2:19" ht="36" x14ac:dyDescent="0.2">
      <c r="B126" s="16" t="s">
        <v>593</v>
      </c>
      <c r="C126" s="16" t="s">
        <v>388</v>
      </c>
      <c r="D126" s="16" t="s">
        <v>389</v>
      </c>
      <c r="E126" s="6" t="s">
        <v>123</v>
      </c>
      <c r="F126" s="6" t="s">
        <v>354</v>
      </c>
      <c r="G126" s="16" t="s">
        <v>124</v>
      </c>
      <c r="H126" s="16" t="s">
        <v>390</v>
      </c>
      <c r="I126" s="14" t="s">
        <v>115</v>
      </c>
      <c r="J126" s="14" t="s">
        <v>39</v>
      </c>
      <c r="K126" s="14" t="s">
        <v>39</v>
      </c>
      <c r="L126" s="14" t="s">
        <v>39</v>
      </c>
      <c r="M126" s="14" t="s">
        <v>116</v>
      </c>
      <c r="N126" s="14">
        <v>2017</v>
      </c>
      <c r="O126" s="14">
        <v>2023</v>
      </c>
      <c r="P126" s="222">
        <f t="shared" ref="P126:P132" si="25">Q126+R126+S126</f>
        <v>895622.02</v>
      </c>
      <c r="Q126" s="80">
        <v>761278.71</v>
      </c>
      <c r="R126" s="80">
        <v>0</v>
      </c>
      <c r="S126" s="80">
        <v>134343.31</v>
      </c>
    </row>
    <row r="127" spans="2:19" ht="48" x14ac:dyDescent="0.2">
      <c r="B127" s="16" t="s">
        <v>594</v>
      </c>
      <c r="C127" s="16" t="s">
        <v>391</v>
      </c>
      <c r="D127" s="16" t="s">
        <v>392</v>
      </c>
      <c r="E127" s="6" t="s">
        <v>111</v>
      </c>
      <c r="F127" s="6" t="s">
        <v>354</v>
      </c>
      <c r="G127" s="16" t="s">
        <v>113</v>
      </c>
      <c r="H127" s="16" t="s">
        <v>390</v>
      </c>
      <c r="I127" s="14" t="s">
        <v>115</v>
      </c>
      <c r="J127" s="14" t="s">
        <v>39</v>
      </c>
      <c r="K127" s="14" t="s">
        <v>39</v>
      </c>
      <c r="L127" s="14" t="s">
        <v>39</v>
      </c>
      <c r="M127" s="14" t="s">
        <v>116</v>
      </c>
      <c r="N127" s="14">
        <v>2019</v>
      </c>
      <c r="O127" s="14">
        <v>2020</v>
      </c>
      <c r="P127" s="222">
        <f t="shared" si="25"/>
        <v>290910.81</v>
      </c>
      <c r="Q127" s="80">
        <v>247274.18</v>
      </c>
      <c r="R127" s="80">
        <v>0</v>
      </c>
      <c r="S127" s="80">
        <v>43636.63</v>
      </c>
    </row>
    <row r="128" spans="2:19" ht="36" x14ac:dyDescent="0.2">
      <c r="B128" s="16" t="s">
        <v>595</v>
      </c>
      <c r="C128" s="16" t="s">
        <v>393</v>
      </c>
      <c r="D128" s="16" t="s">
        <v>394</v>
      </c>
      <c r="E128" s="6" t="s">
        <v>119</v>
      </c>
      <c r="F128" s="6" t="s">
        <v>354</v>
      </c>
      <c r="G128" s="16" t="s">
        <v>120</v>
      </c>
      <c r="H128" s="16" t="s">
        <v>390</v>
      </c>
      <c r="I128" s="14" t="s">
        <v>115</v>
      </c>
      <c r="J128" s="14" t="s">
        <v>39</v>
      </c>
      <c r="K128" s="14" t="s">
        <v>39</v>
      </c>
      <c r="L128" s="14" t="s">
        <v>39</v>
      </c>
      <c r="M128" s="14" t="s">
        <v>116</v>
      </c>
      <c r="N128" s="14">
        <v>2017</v>
      </c>
      <c r="O128" s="14">
        <v>2019</v>
      </c>
      <c r="P128" s="222">
        <f t="shared" si="25"/>
        <v>115651.8</v>
      </c>
      <c r="Q128" s="80">
        <v>98304.03</v>
      </c>
      <c r="R128" s="80">
        <v>0</v>
      </c>
      <c r="S128" s="80">
        <v>17347.77</v>
      </c>
    </row>
    <row r="129" spans="2:27" ht="24" x14ac:dyDescent="0.2">
      <c r="B129" s="16" t="s">
        <v>596</v>
      </c>
      <c r="C129" s="16" t="s">
        <v>395</v>
      </c>
      <c r="D129" s="16" t="s">
        <v>396</v>
      </c>
      <c r="E129" s="6" t="s">
        <v>128</v>
      </c>
      <c r="F129" s="6" t="s">
        <v>354</v>
      </c>
      <c r="G129" s="16" t="s">
        <v>150</v>
      </c>
      <c r="H129" s="16" t="s">
        <v>390</v>
      </c>
      <c r="I129" s="14" t="s">
        <v>115</v>
      </c>
      <c r="J129" s="14" t="s">
        <v>39</v>
      </c>
      <c r="K129" s="14" t="s">
        <v>39</v>
      </c>
      <c r="L129" s="14" t="s">
        <v>39</v>
      </c>
      <c r="M129" s="14" t="s">
        <v>116</v>
      </c>
      <c r="N129" s="14">
        <v>2017</v>
      </c>
      <c r="O129" s="14">
        <v>2020</v>
      </c>
      <c r="P129" s="222">
        <f t="shared" si="25"/>
        <v>319699.34000000003</v>
      </c>
      <c r="Q129" s="80">
        <v>271744.44</v>
      </c>
      <c r="R129" s="80">
        <v>0</v>
      </c>
      <c r="S129" s="80">
        <v>47954.9</v>
      </c>
    </row>
    <row r="130" spans="2:27" ht="36" x14ac:dyDescent="0.2">
      <c r="B130" s="27" t="s">
        <v>597</v>
      </c>
      <c r="C130" s="6" t="s">
        <v>397</v>
      </c>
      <c r="D130" s="16" t="s">
        <v>398</v>
      </c>
      <c r="E130" s="6" t="s">
        <v>119</v>
      </c>
      <c r="F130" s="6" t="s">
        <v>354</v>
      </c>
      <c r="G130" s="6" t="s">
        <v>120</v>
      </c>
      <c r="H130" s="16" t="s">
        <v>390</v>
      </c>
      <c r="I130" s="26" t="s">
        <v>115</v>
      </c>
      <c r="J130" s="14" t="s">
        <v>39</v>
      </c>
      <c r="K130" s="14" t="s">
        <v>39</v>
      </c>
      <c r="L130" s="14" t="s">
        <v>39</v>
      </c>
      <c r="M130" s="14" t="s">
        <v>116</v>
      </c>
      <c r="N130" s="14">
        <v>2019</v>
      </c>
      <c r="O130" s="14">
        <v>2020</v>
      </c>
      <c r="P130" s="222">
        <f t="shared" ref="P130" si="26">Q130+R130+S130</f>
        <v>303923.81</v>
      </c>
      <c r="Q130" s="128">
        <v>258335.24</v>
      </c>
      <c r="R130" s="128">
        <v>0</v>
      </c>
      <c r="S130" s="128">
        <v>45588.57</v>
      </c>
    </row>
    <row r="131" spans="2:27" ht="24" x14ac:dyDescent="0.2">
      <c r="B131" s="27" t="s">
        <v>697</v>
      </c>
      <c r="C131" s="6" t="s">
        <v>399</v>
      </c>
      <c r="D131" s="16" t="s">
        <v>400</v>
      </c>
      <c r="E131" s="6" t="s">
        <v>139</v>
      </c>
      <c r="F131" s="6" t="s">
        <v>354</v>
      </c>
      <c r="G131" s="6" t="s">
        <v>157</v>
      </c>
      <c r="H131" s="16" t="s">
        <v>390</v>
      </c>
      <c r="I131" s="26" t="s">
        <v>115</v>
      </c>
      <c r="J131" s="14" t="s">
        <v>39</v>
      </c>
      <c r="K131" s="14" t="s">
        <v>39</v>
      </c>
      <c r="L131" s="14" t="s">
        <v>39</v>
      </c>
      <c r="M131" s="14" t="s">
        <v>116</v>
      </c>
      <c r="N131" s="14">
        <v>2017</v>
      </c>
      <c r="O131" s="26">
        <v>2017</v>
      </c>
      <c r="P131" s="222">
        <f t="shared" si="25"/>
        <v>6388</v>
      </c>
      <c r="Q131" s="128">
        <v>5429.8</v>
      </c>
      <c r="R131" s="128">
        <v>0</v>
      </c>
      <c r="S131" s="128">
        <v>958.2</v>
      </c>
    </row>
    <row r="132" spans="2:27" ht="24" x14ac:dyDescent="0.2">
      <c r="B132" s="27" t="s">
        <v>698</v>
      </c>
      <c r="C132" s="6" t="s">
        <v>401</v>
      </c>
      <c r="D132" s="27" t="s">
        <v>402</v>
      </c>
      <c r="E132" s="6" t="s">
        <v>139</v>
      </c>
      <c r="F132" s="6" t="s">
        <v>354</v>
      </c>
      <c r="G132" s="6" t="s">
        <v>157</v>
      </c>
      <c r="H132" s="16" t="s">
        <v>390</v>
      </c>
      <c r="I132" s="26" t="s">
        <v>115</v>
      </c>
      <c r="J132" s="14" t="s">
        <v>39</v>
      </c>
      <c r="K132" s="14" t="s">
        <v>39</v>
      </c>
      <c r="L132" s="14" t="s">
        <v>39</v>
      </c>
      <c r="M132" s="14" t="s">
        <v>116</v>
      </c>
      <c r="N132" s="14">
        <v>2018</v>
      </c>
      <c r="O132" s="26">
        <v>2021</v>
      </c>
      <c r="P132" s="223">
        <f t="shared" si="25"/>
        <v>447719.21</v>
      </c>
      <c r="Q132" s="128">
        <v>380561.32</v>
      </c>
      <c r="R132" s="128">
        <v>0</v>
      </c>
      <c r="S132" s="128">
        <v>67157.89</v>
      </c>
    </row>
    <row r="133" spans="2:27" ht="24" x14ac:dyDescent="0.2">
      <c r="B133" s="70" t="s">
        <v>503</v>
      </c>
      <c r="C133" s="282"/>
      <c r="D133" s="70" t="s">
        <v>403</v>
      </c>
      <c r="E133" s="284"/>
      <c r="F133" s="284"/>
      <c r="G133" s="284"/>
      <c r="H133" s="284"/>
      <c r="I133" s="283"/>
      <c r="J133" s="283"/>
      <c r="K133" s="283"/>
      <c r="L133" s="283"/>
      <c r="M133" s="283"/>
      <c r="N133" s="283"/>
      <c r="O133" s="301"/>
      <c r="P133" s="302"/>
      <c r="Q133" s="303"/>
      <c r="R133" s="303"/>
      <c r="S133" s="303"/>
    </row>
    <row r="134" spans="2:27" ht="60" x14ac:dyDescent="0.2">
      <c r="B134" s="70" t="s">
        <v>505</v>
      </c>
      <c r="C134" s="282"/>
      <c r="D134" s="70" t="s">
        <v>404</v>
      </c>
      <c r="E134" s="284"/>
      <c r="F134" s="284"/>
      <c r="G134" s="284"/>
      <c r="H134" s="284"/>
      <c r="I134" s="283"/>
      <c r="J134" s="283"/>
      <c r="K134" s="283"/>
      <c r="L134" s="283"/>
      <c r="M134" s="283"/>
      <c r="N134" s="283"/>
      <c r="O134" s="301"/>
      <c r="P134" s="302"/>
      <c r="Q134" s="303"/>
      <c r="R134" s="303"/>
      <c r="S134" s="303"/>
    </row>
    <row r="135" spans="2:27" x14ac:dyDescent="0.2">
      <c r="B135" s="286" t="s">
        <v>506</v>
      </c>
      <c r="C135" s="287"/>
      <c r="D135" s="286" t="s">
        <v>405</v>
      </c>
      <c r="E135" s="289"/>
      <c r="F135" s="289"/>
      <c r="G135" s="289"/>
      <c r="H135" s="289"/>
      <c r="I135" s="288"/>
      <c r="J135" s="288"/>
      <c r="K135" s="288"/>
      <c r="L135" s="288"/>
      <c r="M135" s="288"/>
      <c r="N135" s="288"/>
      <c r="O135" s="304"/>
      <c r="P135" s="305"/>
      <c r="Q135" s="306"/>
      <c r="R135" s="306"/>
      <c r="S135" s="306"/>
    </row>
    <row r="136" spans="2:27" ht="36" x14ac:dyDescent="0.2">
      <c r="B136" s="16" t="s">
        <v>699</v>
      </c>
      <c r="C136" s="16" t="s">
        <v>406</v>
      </c>
      <c r="D136" s="16" t="s">
        <v>407</v>
      </c>
      <c r="E136" s="16" t="s">
        <v>119</v>
      </c>
      <c r="F136" s="16" t="s">
        <v>408</v>
      </c>
      <c r="G136" s="16" t="s">
        <v>120</v>
      </c>
      <c r="H136" s="16" t="s">
        <v>409</v>
      </c>
      <c r="I136" s="14" t="s">
        <v>115</v>
      </c>
      <c r="J136" s="14" t="s">
        <v>165</v>
      </c>
      <c r="K136" s="14" t="s">
        <v>39</v>
      </c>
      <c r="L136" s="14" t="s">
        <v>39</v>
      </c>
      <c r="M136" s="14" t="s">
        <v>116</v>
      </c>
      <c r="N136" s="14">
        <v>2018</v>
      </c>
      <c r="O136" s="134">
        <v>2023</v>
      </c>
      <c r="P136" s="222">
        <f>Q136+R136+S136</f>
        <v>2116151.62</v>
      </c>
      <c r="Q136" s="80">
        <v>1794612.45</v>
      </c>
      <c r="R136" s="80">
        <v>105569.84</v>
      </c>
      <c r="S136" s="80">
        <v>215969.33</v>
      </c>
    </row>
    <row r="137" spans="2:27" ht="36" x14ac:dyDescent="0.2">
      <c r="B137" s="66" t="s">
        <v>700</v>
      </c>
      <c r="C137" s="66" t="s">
        <v>410</v>
      </c>
      <c r="D137" s="66" t="s">
        <v>969</v>
      </c>
      <c r="E137" s="66" t="s">
        <v>119</v>
      </c>
      <c r="F137" s="66" t="s">
        <v>408</v>
      </c>
      <c r="G137" s="66" t="s">
        <v>120</v>
      </c>
      <c r="H137" s="66" t="s">
        <v>409</v>
      </c>
      <c r="I137" s="47" t="s">
        <v>115</v>
      </c>
      <c r="J137" s="47" t="s">
        <v>165</v>
      </c>
      <c r="K137" s="47" t="s">
        <v>39</v>
      </c>
      <c r="L137" s="47" t="s">
        <v>39</v>
      </c>
      <c r="M137" s="47" t="s">
        <v>116</v>
      </c>
      <c r="N137" s="47">
        <v>2016</v>
      </c>
      <c r="O137" s="233">
        <v>2017</v>
      </c>
      <c r="P137" s="312">
        <f t="shared" ref="P137" si="27">Q137+R137+S137</f>
        <v>1089381.1399999999</v>
      </c>
      <c r="Q137" s="226">
        <v>925973.96</v>
      </c>
      <c r="R137" s="226">
        <v>108938.12</v>
      </c>
      <c r="S137" s="226">
        <v>54469.06</v>
      </c>
      <c r="V137" s="24"/>
      <c r="X137" s="24"/>
      <c r="Z137" s="24"/>
    </row>
    <row r="138" spans="2:27" ht="36" x14ac:dyDescent="0.2">
      <c r="B138" s="16" t="s">
        <v>701</v>
      </c>
      <c r="C138" s="16" t="s">
        <v>412</v>
      </c>
      <c r="D138" s="16" t="s">
        <v>968</v>
      </c>
      <c r="E138" s="16" t="s">
        <v>119</v>
      </c>
      <c r="F138" s="16" t="s">
        <v>408</v>
      </c>
      <c r="G138" s="16" t="s">
        <v>120</v>
      </c>
      <c r="H138" s="16" t="s">
        <v>409</v>
      </c>
      <c r="I138" s="14" t="s">
        <v>115</v>
      </c>
      <c r="J138" s="14" t="s">
        <v>165</v>
      </c>
      <c r="K138" s="14" t="s">
        <v>39</v>
      </c>
      <c r="L138" s="14" t="s">
        <v>39</v>
      </c>
      <c r="M138" s="14" t="s">
        <v>116</v>
      </c>
      <c r="N138" s="14">
        <v>2018</v>
      </c>
      <c r="O138" s="134">
        <v>2023</v>
      </c>
      <c r="P138" s="222">
        <v>721467.23</v>
      </c>
      <c r="Q138" s="80">
        <v>613240.54</v>
      </c>
      <c r="R138" s="80">
        <v>54110</v>
      </c>
      <c r="S138" s="80">
        <v>54116.69</v>
      </c>
      <c r="W138" s="24"/>
      <c r="AA138" s="18"/>
    </row>
    <row r="139" spans="2:27" ht="48" x14ac:dyDescent="0.2">
      <c r="B139" s="16" t="s">
        <v>702</v>
      </c>
      <c r="C139" s="16" t="s">
        <v>414</v>
      </c>
      <c r="D139" s="16" t="s">
        <v>415</v>
      </c>
      <c r="E139" s="16" t="s">
        <v>119</v>
      </c>
      <c r="F139" s="16" t="s">
        <v>408</v>
      </c>
      <c r="G139" s="16" t="s">
        <v>120</v>
      </c>
      <c r="H139" s="16" t="s">
        <v>409</v>
      </c>
      <c r="I139" s="14" t="s">
        <v>115</v>
      </c>
      <c r="J139" s="14" t="s">
        <v>165</v>
      </c>
      <c r="K139" s="14" t="s">
        <v>39</v>
      </c>
      <c r="L139" s="14" t="s">
        <v>39</v>
      </c>
      <c r="M139" s="14" t="s">
        <v>116</v>
      </c>
      <c r="N139" s="14">
        <v>2018</v>
      </c>
      <c r="O139" s="134">
        <v>2021</v>
      </c>
      <c r="P139" s="222">
        <v>553547.36</v>
      </c>
      <c r="Q139" s="80">
        <v>470515.25</v>
      </c>
      <c r="R139" s="80">
        <v>41516.050000000003</v>
      </c>
      <c r="S139" s="80">
        <v>41516.06</v>
      </c>
      <c r="W139" s="24"/>
    </row>
    <row r="140" spans="2:27" ht="36" x14ac:dyDescent="0.2">
      <c r="B140" s="227" t="s">
        <v>703</v>
      </c>
      <c r="C140" s="227" t="s">
        <v>416</v>
      </c>
      <c r="D140" s="227" t="s">
        <v>417</v>
      </c>
      <c r="E140" s="227" t="s">
        <v>128</v>
      </c>
      <c r="F140" s="227" t="s">
        <v>408</v>
      </c>
      <c r="G140" s="227" t="s">
        <v>150</v>
      </c>
      <c r="H140" s="227" t="s">
        <v>409</v>
      </c>
      <c r="I140" s="48" t="s">
        <v>115</v>
      </c>
      <c r="J140" s="48" t="s">
        <v>165</v>
      </c>
      <c r="K140" s="48" t="s">
        <v>39</v>
      </c>
      <c r="L140" s="48" t="s">
        <v>39</v>
      </c>
      <c r="M140" s="48" t="s">
        <v>116</v>
      </c>
      <c r="N140" s="48">
        <v>2018</v>
      </c>
      <c r="O140" s="328">
        <v>2020</v>
      </c>
      <c r="P140" s="314">
        <v>2006601.31</v>
      </c>
      <c r="Q140" s="230">
        <v>1705611.11</v>
      </c>
      <c r="R140" s="230">
        <v>150495.1</v>
      </c>
      <c r="S140" s="230">
        <v>150495.1</v>
      </c>
    </row>
    <row r="141" spans="2:27" ht="36" x14ac:dyDescent="0.2">
      <c r="B141" s="16" t="s">
        <v>704</v>
      </c>
      <c r="C141" s="16" t="s">
        <v>418</v>
      </c>
      <c r="D141" s="16" t="s">
        <v>419</v>
      </c>
      <c r="E141" s="16" t="s">
        <v>119</v>
      </c>
      <c r="F141" s="16" t="s">
        <v>408</v>
      </c>
      <c r="G141" s="16" t="s">
        <v>120</v>
      </c>
      <c r="H141" s="16" t="s">
        <v>409</v>
      </c>
      <c r="I141" s="14" t="s">
        <v>115</v>
      </c>
      <c r="J141" s="14" t="s">
        <v>165</v>
      </c>
      <c r="K141" s="14" t="s">
        <v>39</v>
      </c>
      <c r="L141" s="14" t="s">
        <v>39</v>
      </c>
      <c r="M141" s="14" t="s">
        <v>116</v>
      </c>
      <c r="N141" s="14">
        <v>2018</v>
      </c>
      <c r="O141" s="134">
        <v>2020</v>
      </c>
      <c r="P141" s="222">
        <v>668531.94999999995</v>
      </c>
      <c r="Q141" s="80">
        <v>568252.15</v>
      </c>
      <c r="R141" s="80">
        <v>50139.89</v>
      </c>
      <c r="S141" s="80">
        <v>50139.91</v>
      </c>
    </row>
    <row r="142" spans="2:27" ht="24" x14ac:dyDescent="0.2">
      <c r="B142" s="321" t="s">
        <v>507</v>
      </c>
      <c r="C142" s="322"/>
      <c r="D142" s="321" t="s">
        <v>420</v>
      </c>
      <c r="E142" s="323"/>
      <c r="F142" s="323"/>
      <c r="G142" s="323"/>
      <c r="H142" s="323"/>
      <c r="I142" s="324"/>
      <c r="J142" s="324"/>
      <c r="K142" s="324"/>
      <c r="L142" s="324"/>
      <c r="M142" s="324"/>
      <c r="N142" s="324"/>
      <c r="O142" s="325"/>
      <c r="P142" s="326"/>
      <c r="Q142" s="327"/>
      <c r="R142" s="327"/>
      <c r="S142" s="327"/>
    </row>
    <row r="143" spans="2:27" ht="48" x14ac:dyDescent="0.2">
      <c r="B143" s="16" t="s">
        <v>705</v>
      </c>
      <c r="C143" s="16" t="s">
        <v>421</v>
      </c>
      <c r="D143" s="16" t="s">
        <v>970</v>
      </c>
      <c r="E143" s="16" t="s">
        <v>123</v>
      </c>
      <c r="F143" s="16" t="s">
        <v>408</v>
      </c>
      <c r="G143" s="16" t="s">
        <v>124</v>
      </c>
      <c r="H143" s="16" t="s">
        <v>423</v>
      </c>
      <c r="I143" s="14" t="s">
        <v>424</v>
      </c>
      <c r="J143" s="14" t="s">
        <v>165</v>
      </c>
      <c r="K143" s="14" t="s">
        <v>39</v>
      </c>
      <c r="L143" s="14" t="s">
        <v>39</v>
      </c>
      <c r="M143" s="14" t="s">
        <v>116</v>
      </c>
      <c r="N143" s="14">
        <v>2016</v>
      </c>
      <c r="O143" s="26">
        <v>2018</v>
      </c>
      <c r="P143" s="222">
        <v>791166.43</v>
      </c>
      <c r="Q143" s="80">
        <v>672491.46</v>
      </c>
      <c r="R143" s="80">
        <v>59337.49</v>
      </c>
      <c r="S143" s="80">
        <v>59337.48</v>
      </c>
    </row>
    <row r="144" spans="2:27" ht="36" x14ac:dyDescent="0.2">
      <c r="B144" s="321" t="s">
        <v>508</v>
      </c>
      <c r="C144" s="322"/>
      <c r="D144" s="321" t="s">
        <v>425</v>
      </c>
      <c r="E144" s="323"/>
      <c r="F144" s="323"/>
      <c r="G144" s="323"/>
      <c r="H144" s="323"/>
      <c r="I144" s="324"/>
      <c r="J144" s="324"/>
      <c r="K144" s="324"/>
      <c r="L144" s="324"/>
      <c r="M144" s="324"/>
      <c r="N144" s="324"/>
      <c r="O144" s="325"/>
      <c r="P144" s="326"/>
      <c r="Q144" s="327"/>
      <c r="R144" s="327"/>
      <c r="S144" s="327"/>
    </row>
    <row r="145" spans="2:19" ht="24" x14ac:dyDescent="0.2">
      <c r="B145" s="16" t="s">
        <v>706</v>
      </c>
      <c r="C145" s="16" t="s">
        <v>951</v>
      </c>
      <c r="D145" s="16" t="s">
        <v>952</v>
      </c>
      <c r="E145" s="6" t="s">
        <v>306</v>
      </c>
      <c r="F145" s="6" t="s">
        <v>408</v>
      </c>
      <c r="G145" s="16" t="s">
        <v>124</v>
      </c>
      <c r="H145" s="16" t="s">
        <v>953</v>
      </c>
      <c r="I145" s="14" t="s">
        <v>424</v>
      </c>
      <c r="J145" s="26" t="s">
        <v>797</v>
      </c>
      <c r="K145" s="14" t="s">
        <v>39</v>
      </c>
      <c r="L145" s="14" t="s">
        <v>39</v>
      </c>
      <c r="M145" s="14" t="s">
        <v>116</v>
      </c>
      <c r="N145" s="329">
        <v>2021</v>
      </c>
      <c r="O145" s="329">
        <v>2023</v>
      </c>
      <c r="P145" s="128">
        <v>3166565.62</v>
      </c>
      <c r="Q145" s="128">
        <v>2691580.76</v>
      </c>
      <c r="R145" s="128">
        <v>237492.43</v>
      </c>
      <c r="S145" s="128">
        <v>237492.43</v>
      </c>
    </row>
    <row r="146" spans="2:19" x14ac:dyDescent="0.2">
      <c r="B146" s="227" t="s">
        <v>934</v>
      </c>
      <c r="C146" s="296"/>
      <c r="D146" s="227" t="s">
        <v>935</v>
      </c>
      <c r="E146" s="296"/>
      <c r="F146" s="296"/>
      <c r="G146" s="296"/>
      <c r="H146" s="296"/>
      <c r="I146" s="295"/>
      <c r="J146" s="295"/>
      <c r="K146" s="295"/>
      <c r="L146" s="295"/>
      <c r="M146" s="295"/>
      <c r="N146" s="295"/>
      <c r="O146" s="298"/>
      <c r="P146" s="299"/>
      <c r="Q146" s="300"/>
      <c r="R146" s="300"/>
      <c r="S146" s="300"/>
    </row>
    <row r="147" spans="2:19" ht="24" x14ac:dyDescent="0.2">
      <c r="B147" s="16" t="s">
        <v>936</v>
      </c>
      <c r="C147" s="16" t="s">
        <v>937</v>
      </c>
      <c r="D147" s="16" t="s">
        <v>938</v>
      </c>
      <c r="E147" s="16" t="s">
        <v>939</v>
      </c>
      <c r="F147" s="16"/>
      <c r="G147" s="16"/>
      <c r="H147" s="16"/>
      <c r="I147" s="14" t="s">
        <v>940</v>
      </c>
      <c r="J147" s="14" t="s">
        <v>39</v>
      </c>
      <c r="K147" s="14" t="s">
        <v>798</v>
      </c>
      <c r="L147" s="14" t="s">
        <v>39</v>
      </c>
      <c r="M147" s="14"/>
      <c r="N147" s="14">
        <v>2019</v>
      </c>
      <c r="O147" s="26">
        <v>2020</v>
      </c>
      <c r="P147" s="222">
        <f>S147</f>
        <v>40000000</v>
      </c>
      <c r="Q147" s="80">
        <v>0</v>
      </c>
      <c r="R147" s="80">
        <v>0</v>
      </c>
      <c r="S147" s="80">
        <v>40000000</v>
      </c>
    </row>
    <row r="148" spans="2:19" ht="36" x14ac:dyDescent="0.2">
      <c r="B148" s="70" t="s">
        <v>509</v>
      </c>
      <c r="C148" s="282"/>
      <c r="D148" s="70" t="s">
        <v>429</v>
      </c>
      <c r="E148" s="284"/>
      <c r="F148" s="284"/>
      <c r="G148" s="284"/>
      <c r="H148" s="284"/>
      <c r="I148" s="283"/>
      <c r="J148" s="283"/>
      <c r="K148" s="283"/>
      <c r="L148" s="283"/>
      <c r="M148" s="283"/>
      <c r="N148" s="283"/>
      <c r="O148" s="301"/>
      <c r="P148" s="302"/>
      <c r="Q148" s="303"/>
      <c r="R148" s="303"/>
      <c r="S148" s="303"/>
    </row>
    <row r="149" spans="2:19" ht="24" x14ac:dyDescent="0.2">
      <c r="B149" s="70" t="s">
        <v>510</v>
      </c>
      <c r="C149" s="282"/>
      <c r="D149" s="70" t="s">
        <v>430</v>
      </c>
      <c r="E149" s="284"/>
      <c r="F149" s="284"/>
      <c r="G149" s="284"/>
      <c r="H149" s="284"/>
      <c r="I149" s="283"/>
      <c r="J149" s="283"/>
      <c r="K149" s="283"/>
      <c r="L149" s="283"/>
      <c r="M149" s="283"/>
      <c r="N149" s="283"/>
      <c r="O149" s="301"/>
      <c r="P149" s="302"/>
      <c r="Q149" s="303"/>
      <c r="R149" s="303"/>
      <c r="S149" s="303"/>
    </row>
    <row r="150" spans="2:19" ht="24" x14ac:dyDescent="0.2">
      <c r="B150" s="16" t="s">
        <v>707</v>
      </c>
      <c r="C150" s="16" t="s">
        <v>431</v>
      </c>
      <c r="D150" s="16" t="s">
        <v>432</v>
      </c>
      <c r="E150" s="16" t="s">
        <v>139</v>
      </c>
      <c r="F150" s="16" t="s">
        <v>408</v>
      </c>
      <c r="G150" s="16" t="s">
        <v>157</v>
      </c>
      <c r="H150" s="6" t="s">
        <v>433</v>
      </c>
      <c r="I150" s="14" t="s">
        <v>115</v>
      </c>
      <c r="J150" s="14" t="s">
        <v>39</v>
      </c>
      <c r="K150" s="14" t="s">
        <v>39</v>
      </c>
      <c r="L150" s="14" t="s">
        <v>39</v>
      </c>
      <c r="M150" s="14" t="s">
        <v>116</v>
      </c>
      <c r="N150" s="14">
        <v>2018</v>
      </c>
      <c r="O150" s="134">
        <v>2022</v>
      </c>
      <c r="P150" s="231">
        <f t="shared" ref="P150:P152" si="28">Q150+R150+S150</f>
        <v>401253.84</v>
      </c>
      <c r="Q150" s="133">
        <v>341065.75</v>
      </c>
      <c r="R150" s="133">
        <v>20062.7</v>
      </c>
      <c r="S150" s="133">
        <v>40125.39</v>
      </c>
    </row>
    <row r="151" spans="2:19" ht="24" x14ac:dyDescent="0.2">
      <c r="B151" s="16" t="s">
        <v>708</v>
      </c>
      <c r="C151" s="16" t="s">
        <v>434</v>
      </c>
      <c r="D151" s="16" t="s">
        <v>435</v>
      </c>
      <c r="E151" s="16" t="s">
        <v>139</v>
      </c>
      <c r="F151" s="16" t="s">
        <v>408</v>
      </c>
      <c r="G151" s="16" t="s">
        <v>157</v>
      </c>
      <c r="H151" s="6" t="s">
        <v>433</v>
      </c>
      <c r="I151" s="14" t="s">
        <v>115</v>
      </c>
      <c r="J151" s="14" t="s">
        <v>39</v>
      </c>
      <c r="K151" s="14" t="s">
        <v>39</v>
      </c>
      <c r="L151" s="14" t="s">
        <v>39</v>
      </c>
      <c r="M151" s="14" t="s">
        <v>116</v>
      </c>
      <c r="N151" s="14">
        <v>2018</v>
      </c>
      <c r="O151" s="134">
        <v>2023</v>
      </c>
      <c r="P151" s="232">
        <f t="shared" si="28"/>
        <v>1071461.3600000001</v>
      </c>
      <c r="Q151" s="133">
        <v>910742.15</v>
      </c>
      <c r="R151" s="133">
        <v>80359.600000000006</v>
      </c>
      <c r="S151" s="133">
        <v>80359.61</v>
      </c>
    </row>
    <row r="152" spans="2:19" ht="24" x14ac:dyDescent="0.2">
      <c r="B152" s="66" t="s">
        <v>709</v>
      </c>
      <c r="C152" s="66" t="s">
        <v>436</v>
      </c>
      <c r="D152" s="66" t="s">
        <v>437</v>
      </c>
      <c r="E152" s="66" t="s">
        <v>139</v>
      </c>
      <c r="F152" s="66" t="s">
        <v>408</v>
      </c>
      <c r="G152" s="66" t="s">
        <v>157</v>
      </c>
      <c r="H152" s="311" t="s">
        <v>433</v>
      </c>
      <c r="I152" s="47" t="s">
        <v>115</v>
      </c>
      <c r="J152" s="47" t="s">
        <v>39</v>
      </c>
      <c r="K152" s="47" t="s">
        <v>39</v>
      </c>
      <c r="L152" s="47" t="s">
        <v>39</v>
      </c>
      <c r="M152" s="47" t="s">
        <v>116</v>
      </c>
      <c r="N152" s="47">
        <v>2018</v>
      </c>
      <c r="O152" s="233">
        <v>2020</v>
      </c>
      <c r="P152" s="234">
        <f t="shared" si="28"/>
        <v>450814.77999999997</v>
      </c>
      <c r="Q152" s="235">
        <v>383192.56</v>
      </c>
      <c r="R152" s="235">
        <v>33811.11</v>
      </c>
      <c r="S152" s="235">
        <v>33811.11</v>
      </c>
    </row>
    <row r="153" spans="2:19" ht="36" x14ac:dyDescent="0.2">
      <c r="B153" s="16" t="s">
        <v>710</v>
      </c>
      <c r="C153" s="16" t="s">
        <v>438</v>
      </c>
      <c r="D153" s="16" t="s">
        <v>439</v>
      </c>
      <c r="E153" s="16" t="s">
        <v>119</v>
      </c>
      <c r="F153" s="16" t="s">
        <v>408</v>
      </c>
      <c r="G153" s="16" t="s">
        <v>120</v>
      </c>
      <c r="H153" s="6" t="s">
        <v>433</v>
      </c>
      <c r="I153" s="14" t="s">
        <v>115</v>
      </c>
      <c r="J153" s="14" t="s">
        <v>39</v>
      </c>
      <c r="K153" s="14" t="s">
        <v>39</v>
      </c>
      <c r="L153" s="14" t="s">
        <v>39</v>
      </c>
      <c r="M153" s="14" t="s">
        <v>116</v>
      </c>
      <c r="N153" s="14">
        <v>2018</v>
      </c>
      <c r="O153" s="134">
        <v>2020</v>
      </c>
      <c r="P153" s="232">
        <v>633721.68999999994</v>
      </c>
      <c r="Q153" s="133">
        <v>538663.42000000004</v>
      </c>
      <c r="R153" s="133">
        <v>47529.14</v>
      </c>
      <c r="S153" s="133">
        <v>47529.13</v>
      </c>
    </row>
    <row r="154" spans="2:19" ht="36" x14ac:dyDescent="0.2">
      <c r="B154" s="330" t="s">
        <v>711</v>
      </c>
      <c r="C154" s="330" t="s">
        <v>440</v>
      </c>
      <c r="D154" s="330" t="s">
        <v>441</v>
      </c>
      <c r="E154" s="330" t="s">
        <v>119</v>
      </c>
      <c r="F154" s="330" t="s">
        <v>408</v>
      </c>
      <c r="G154" s="330" t="s">
        <v>120</v>
      </c>
      <c r="H154" s="331" t="s">
        <v>433</v>
      </c>
      <c r="I154" s="332" t="s">
        <v>115</v>
      </c>
      <c r="J154" s="332" t="s">
        <v>39</v>
      </c>
      <c r="K154" s="332" t="s">
        <v>39</v>
      </c>
      <c r="L154" s="332" t="s">
        <v>39</v>
      </c>
      <c r="M154" s="332" t="s">
        <v>116</v>
      </c>
      <c r="N154" s="332">
        <v>2018</v>
      </c>
      <c r="O154" s="333">
        <v>2020</v>
      </c>
      <c r="P154" s="334">
        <f t="shared" ref="P154:P155" si="29">Q154+R154+S154</f>
        <v>1129495.2</v>
      </c>
      <c r="Q154" s="335">
        <v>960070.91</v>
      </c>
      <c r="R154" s="335">
        <v>84712.14</v>
      </c>
      <c r="S154" s="335">
        <v>84712.15</v>
      </c>
    </row>
    <row r="155" spans="2:19" ht="36" x14ac:dyDescent="0.2">
      <c r="B155" s="16" t="s">
        <v>712</v>
      </c>
      <c r="C155" s="16" t="s">
        <v>442</v>
      </c>
      <c r="D155" s="16" t="s">
        <v>443</v>
      </c>
      <c r="E155" s="16" t="s">
        <v>119</v>
      </c>
      <c r="F155" s="16" t="s">
        <v>408</v>
      </c>
      <c r="G155" s="16" t="s">
        <v>120</v>
      </c>
      <c r="H155" s="6" t="s">
        <v>433</v>
      </c>
      <c r="I155" s="14" t="s">
        <v>115</v>
      </c>
      <c r="J155" s="14" t="s">
        <v>39</v>
      </c>
      <c r="K155" s="14" t="s">
        <v>39</v>
      </c>
      <c r="L155" s="14" t="s">
        <v>39</v>
      </c>
      <c r="M155" s="14" t="s">
        <v>116</v>
      </c>
      <c r="N155" s="14">
        <v>2018</v>
      </c>
      <c r="O155" s="134">
        <v>2021</v>
      </c>
      <c r="P155" s="232">
        <f t="shared" si="29"/>
        <v>510718.04</v>
      </c>
      <c r="Q155" s="133">
        <v>434110.33</v>
      </c>
      <c r="R155" s="133">
        <v>38303.85</v>
      </c>
      <c r="S155" s="133">
        <v>38303.86</v>
      </c>
    </row>
    <row r="156" spans="2:19" ht="24" x14ac:dyDescent="0.2">
      <c r="B156" s="293" t="s">
        <v>511</v>
      </c>
      <c r="C156" s="294"/>
      <c r="D156" s="293" t="s">
        <v>444</v>
      </c>
      <c r="E156" s="296"/>
      <c r="F156" s="296"/>
      <c r="G156" s="296"/>
      <c r="H156" s="296"/>
      <c r="I156" s="295"/>
      <c r="J156" s="295"/>
      <c r="K156" s="295"/>
      <c r="L156" s="295"/>
      <c r="M156" s="295"/>
      <c r="N156" s="295"/>
      <c r="O156" s="298"/>
      <c r="P156" s="299"/>
      <c r="Q156" s="300"/>
      <c r="R156" s="300"/>
      <c r="S156" s="300"/>
    </row>
    <row r="157" spans="2:19" ht="60" x14ac:dyDescent="0.2">
      <c r="B157" s="16" t="s">
        <v>713</v>
      </c>
      <c r="C157" s="16"/>
      <c r="D157" s="16" t="s">
        <v>445</v>
      </c>
      <c r="E157" s="16" t="s">
        <v>446</v>
      </c>
      <c r="F157" s="16" t="s">
        <v>447</v>
      </c>
      <c r="G157" s="16" t="s">
        <v>448</v>
      </c>
      <c r="H157" s="6" t="s">
        <v>449</v>
      </c>
      <c r="I157" s="14" t="s">
        <v>115</v>
      </c>
      <c r="J157" s="14" t="s">
        <v>39</v>
      </c>
      <c r="K157" s="14" t="s">
        <v>39</v>
      </c>
      <c r="L157" s="14" t="s">
        <v>39</v>
      </c>
      <c r="M157" s="14" t="s">
        <v>116</v>
      </c>
      <c r="N157" s="14"/>
      <c r="O157" s="26"/>
      <c r="P157" s="223">
        <f>Q157+R157+S157</f>
        <v>4865298</v>
      </c>
      <c r="Q157" s="80">
        <v>3892238</v>
      </c>
      <c r="R157" s="80">
        <v>0</v>
      </c>
      <c r="S157" s="80">
        <v>973060</v>
      </c>
    </row>
    <row r="158" spans="2:19" x14ac:dyDescent="0.2">
      <c r="B158" s="70" t="s">
        <v>450</v>
      </c>
      <c r="C158" s="282"/>
      <c r="D158" s="70" t="s">
        <v>451</v>
      </c>
      <c r="E158" s="284"/>
      <c r="F158" s="284"/>
      <c r="G158" s="284"/>
      <c r="H158" s="284"/>
      <c r="I158" s="283"/>
      <c r="J158" s="283"/>
      <c r="K158" s="283"/>
      <c r="L158" s="283"/>
      <c r="M158" s="283"/>
      <c r="N158" s="283"/>
      <c r="O158" s="301"/>
      <c r="P158" s="302"/>
      <c r="Q158" s="303"/>
      <c r="R158" s="303"/>
      <c r="S158" s="303"/>
    </row>
    <row r="159" spans="2:19" ht="36" x14ac:dyDescent="0.2">
      <c r="B159" s="70" t="s">
        <v>512</v>
      </c>
      <c r="C159" s="282"/>
      <c r="D159" s="70" t="s">
        <v>452</v>
      </c>
      <c r="E159" s="284"/>
      <c r="F159" s="284"/>
      <c r="G159" s="284"/>
      <c r="H159" s="284"/>
      <c r="I159" s="283"/>
      <c r="J159" s="283"/>
      <c r="K159" s="283"/>
      <c r="L159" s="283"/>
      <c r="M159" s="283"/>
      <c r="N159" s="283"/>
      <c r="O159" s="301"/>
      <c r="P159" s="302"/>
      <c r="Q159" s="303"/>
      <c r="R159" s="303"/>
      <c r="S159" s="303"/>
    </row>
    <row r="160" spans="2:19" ht="48" x14ac:dyDescent="0.2">
      <c r="B160" s="70" t="s">
        <v>513</v>
      </c>
      <c r="C160" s="282"/>
      <c r="D160" s="70" t="s">
        <v>453</v>
      </c>
      <c r="E160" s="284"/>
      <c r="F160" s="284"/>
      <c r="G160" s="284"/>
      <c r="H160" s="284"/>
      <c r="I160" s="283"/>
      <c r="J160" s="283"/>
      <c r="K160" s="283"/>
      <c r="L160" s="283"/>
      <c r="M160" s="283"/>
      <c r="N160" s="283"/>
      <c r="O160" s="301"/>
      <c r="P160" s="302"/>
      <c r="Q160" s="303"/>
      <c r="R160" s="303"/>
      <c r="S160" s="303"/>
    </row>
    <row r="161" spans="2:19" ht="24" x14ac:dyDescent="0.2">
      <c r="B161" s="70" t="s">
        <v>514</v>
      </c>
      <c r="C161" s="282"/>
      <c r="D161" s="70" t="s">
        <v>454</v>
      </c>
      <c r="E161" s="284"/>
      <c r="F161" s="284"/>
      <c r="G161" s="284"/>
      <c r="H161" s="284"/>
      <c r="I161" s="283"/>
      <c r="J161" s="283"/>
      <c r="K161" s="283"/>
      <c r="L161" s="283"/>
      <c r="M161" s="283"/>
      <c r="N161" s="283"/>
      <c r="O161" s="301"/>
      <c r="P161" s="302"/>
      <c r="Q161" s="303"/>
      <c r="R161" s="303"/>
      <c r="S161" s="303"/>
    </row>
    <row r="162" spans="2:19" ht="36" x14ac:dyDescent="0.2">
      <c r="B162" s="16" t="s">
        <v>714</v>
      </c>
      <c r="C162" s="16" t="s">
        <v>455</v>
      </c>
      <c r="D162" s="16" t="s">
        <v>456</v>
      </c>
      <c r="E162" s="16" t="s">
        <v>123</v>
      </c>
      <c r="F162" s="16" t="s">
        <v>408</v>
      </c>
      <c r="G162" s="16" t="s">
        <v>124</v>
      </c>
      <c r="H162" s="16" t="s">
        <v>457</v>
      </c>
      <c r="I162" s="14" t="s">
        <v>115</v>
      </c>
      <c r="J162" s="14" t="s">
        <v>39</v>
      </c>
      <c r="K162" s="14" t="s">
        <v>39</v>
      </c>
      <c r="L162" s="14" t="s">
        <v>39</v>
      </c>
      <c r="M162" s="14" t="s">
        <v>116</v>
      </c>
      <c r="N162" s="14">
        <v>2018</v>
      </c>
      <c r="O162" s="26">
        <v>2020</v>
      </c>
      <c r="P162" s="223">
        <f>Q162+R162+S162</f>
        <v>342733.49</v>
      </c>
      <c r="Q162" s="80">
        <v>291323.46000000002</v>
      </c>
      <c r="R162" s="80">
        <v>0</v>
      </c>
      <c r="S162" s="80">
        <v>51410.03</v>
      </c>
    </row>
    <row r="163" spans="2:19" x14ac:dyDescent="0.2">
      <c r="B163" s="336"/>
      <c r="C163" s="336"/>
      <c r="D163" s="336"/>
      <c r="E163" s="20"/>
      <c r="F163" s="20"/>
      <c r="G163" s="20"/>
      <c r="H163" s="20"/>
      <c r="I163" s="337"/>
      <c r="J163" s="337"/>
      <c r="K163" s="337"/>
      <c r="L163" s="337"/>
      <c r="M163" s="337"/>
      <c r="N163" s="337"/>
      <c r="O163" s="30"/>
      <c r="P163" s="338"/>
      <c r="Q163" s="339"/>
      <c r="R163" s="339"/>
      <c r="S163" s="339"/>
    </row>
    <row r="164" spans="2:19" x14ac:dyDescent="0.2">
      <c r="B164" s="336"/>
      <c r="C164" s="20"/>
      <c r="D164" s="20"/>
      <c r="E164" s="20"/>
      <c r="F164" s="20"/>
      <c r="G164" s="20"/>
      <c r="H164" s="20"/>
      <c r="I164" s="337"/>
      <c r="J164" s="337"/>
      <c r="K164" s="337"/>
      <c r="L164" s="337"/>
      <c r="M164" s="337"/>
      <c r="N164" s="337"/>
      <c r="O164" s="30"/>
      <c r="P164" s="338"/>
      <c r="Q164" s="339"/>
      <c r="R164" s="339"/>
      <c r="S164" s="339"/>
    </row>
    <row r="165" spans="2:19" x14ac:dyDescent="0.2">
      <c r="B165" s="23"/>
      <c r="C165" s="336"/>
      <c r="D165" s="20"/>
      <c r="E165" s="20"/>
      <c r="F165" s="20"/>
      <c r="G165" s="20"/>
      <c r="H165" s="20"/>
      <c r="I165" s="20"/>
      <c r="J165" s="20"/>
      <c r="K165" s="20"/>
      <c r="L165" s="20"/>
      <c r="M165" s="20"/>
      <c r="N165" s="337"/>
      <c r="O165" s="20"/>
      <c r="P165" s="340"/>
      <c r="Q165" s="341"/>
      <c r="R165" s="341"/>
      <c r="S165" s="341"/>
    </row>
    <row r="166" spans="2:19" x14ac:dyDescent="0.2">
      <c r="B166" s="23"/>
      <c r="C166" s="336"/>
      <c r="D166" s="20"/>
      <c r="E166" s="20"/>
      <c r="F166" s="20"/>
      <c r="G166" s="20"/>
      <c r="H166" s="20"/>
      <c r="I166" s="20"/>
      <c r="J166" s="20"/>
      <c r="K166" s="20"/>
      <c r="L166" s="20"/>
      <c r="M166" s="20"/>
      <c r="N166" s="337"/>
      <c r="O166" s="20"/>
      <c r="P166" s="340"/>
      <c r="Q166" s="342"/>
      <c r="R166" s="341"/>
      <c r="S166" s="341"/>
    </row>
    <row r="167" spans="2:19" x14ac:dyDescent="0.2">
      <c r="B167" s="343"/>
      <c r="C167" s="344"/>
      <c r="D167" s="344"/>
      <c r="E167" s="344"/>
      <c r="F167" s="344"/>
      <c r="G167" s="344"/>
      <c r="H167" s="344"/>
      <c r="I167" s="344"/>
      <c r="J167" s="344"/>
      <c r="K167" s="344"/>
      <c r="L167" s="344"/>
      <c r="M167" s="344"/>
      <c r="N167" s="344"/>
      <c r="O167" s="344"/>
      <c r="P167" s="344"/>
      <c r="Q167" s="344"/>
      <c r="R167" s="344"/>
      <c r="S167" s="344"/>
    </row>
    <row r="168" spans="2:19" x14ac:dyDescent="0.2">
      <c r="B168" s="23"/>
      <c r="C168" s="19"/>
      <c r="D168" s="19"/>
      <c r="E168" s="19"/>
      <c r="F168" s="19"/>
      <c r="G168" s="19"/>
      <c r="H168" s="19"/>
      <c r="I168" s="19"/>
      <c r="J168" s="19"/>
      <c r="K168" s="19"/>
      <c r="L168" s="19"/>
      <c r="M168" s="19"/>
      <c r="N168" s="345"/>
      <c r="O168" s="19"/>
      <c r="P168" s="346"/>
      <c r="Q168" s="346"/>
      <c r="R168" s="346"/>
      <c r="S168" s="346"/>
    </row>
    <row r="169" spans="2:19" x14ac:dyDescent="0.2">
      <c r="B169" s="343"/>
      <c r="C169" s="344"/>
      <c r="D169" s="344"/>
      <c r="E169" s="344"/>
      <c r="F169" s="344"/>
      <c r="G169" s="344"/>
      <c r="H169" s="344"/>
      <c r="I169" s="344"/>
      <c r="J169" s="344"/>
      <c r="K169" s="344"/>
      <c r="L169" s="344"/>
      <c r="M169" s="344"/>
      <c r="N169" s="344"/>
      <c r="O169" s="344"/>
      <c r="P169" s="344"/>
      <c r="Q169" s="344"/>
      <c r="R169" s="344"/>
      <c r="S169" s="344"/>
    </row>
    <row r="170" spans="2:19" x14ac:dyDescent="0.2">
      <c r="B170" s="23"/>
      <c r="C170" s="19"/>
      <c r="D170" s="19"/>
      <c r="E170" s="19"/>
      <c r="F170" s="19"/>
      <c r="G170" s="19"/>
      <c r="H170" s="19"/>
      <c r="I170" s="19"/>
      <c r="J170" s="19"/>
      <c r="K170" s="19"/>
      <c r="L170" s="19"/>
      <c r="M170" s="19"/>
      <c r="N170" s="345"/>
      <c r="O170" s="19"/>
      <c r="P170" s="346"/>
      <c r="Q170" s="346"/>
      <c r="R170" s="346"/>
      <c r="S170" s="346"/>
    </row>
    <row r="171" spans="2:19" x14ac:dyDescent="0.2">
      <c r="B171" s="23"/>
      <c r="C171" s="19"/>
      <c r="D171" s="19"/>
      <c r="E171" s="19"/>
      <c r="F171" s="19"/>
      <c r="G171" s="19"/>
      <c r="H171" s="19"/>
      <c r="I171" s="19"/>
      <c r="J171" s="19"/>
      <c r="K171" s="19"/>
      <c r="L171" s="19"/>
      <c r="M171" s="19"/>
      <c r="N171" s="345"/>
      <c r="O171" s="19"/>
      <c r="P171" s="346"/>
      <c r="Q171" s="346"/>
      <c r="R171" s="346"/>
      <c r="S171" s="346"/>
    </row>
    <row r="172" spans="2:19" x14ac:dyDescent="0.2">
      <c r="B172" s="343"/>
      <c r="C172" s="344"/>
      <c r="D172" s="344"/>
      <c r="E172" s="344"/>
      <c r="F172" s="344"/>
      <c r="G172" s="344"/>
      <c r="H172" s="344"/>
      <c r="I172" s="344"/>
      <c r="J172" s="344"/>
      <c r="K172" s="344"/>
      <c r="L172" s="344"/>
      <c r="M172" s="344"/>
      <c r="N172" s="344"/>
      <c r="O172" s="344"/>
      <c r="P172" s="344"/>
      <c r="Q172" s="344"/>
      <c r="R172" s="344"/>
      <c r="S172" s="344"/>
    </row>
    <row r="173" spans="2:19" x14ac:dyDescent="0.2">
      <c r="B173" s="23"/>
      <c r="N173" s="18"/>
    </row>
    <row r="174" spans="2:19" x14ac:dyDescent="0.2">
      <c r="B174" s="23"/>
      <c r="N174" s="18"/>
    </row>
    <row r="175" spans="2:19" x14ac:dyDescent="0.2">
      <c r="B175" s="23"/>
      <c r="N175" s="18"/>
    </row>
    <row r="176" spans="2:19" x14ac:dyDescent="0.2">
      <c r="B176" s="23"/>
      <c r="N176" s="18"/>
    </row>
    <row r="177" spans="2:19" x14ac:dyDescent="0.2">
      <c r="B177" s="23"/>
      <c r="N177" s="18"/>
    </row>
    <row r="178" spans="2:19" x14ac:dyDescent="0.2">
      <c r="B178" s="343"/>
      <c r="C178" s="344"/>
      <c r="D178" s="344"/>
      <c r="E178" s="344"/>
      <c r="F178" s="344"/>
      <c r="G178" s="344"/>
      <c r="H178" s="344"/>
      <c r="I178" s="344"/>
      <c r="J178" s="344"/>
      <c r="K178" s="344"/>
      <c r="L178" s="344"/>
      <c r="M178" s="344"/>
      <c r="N178" s="344"/>
      <c r="O178" s="344"/>
      <c r="P178" s="344"/>
      <c r="Q178" s="344"/>
      <c r="R178" s="344"/>
      <c r="S178" s="344"/>
    </row>
    <row r="179" spans="2:19" x14ac:dyDescent="0.2">
      <c r="B179" s="343"/>
      <c r="C179" s="344"/>
      <c r="D179" s="344"/>
      <c r="E179" s="344"/>
      <c r="F179" s="344"/>
      <c r="G179" s="344"/>
      <c r="H179" s="344"/>
      <c r="I179" s="344"/>
      <c r="J179" s="344"/>
      <c r="K179" s="344"/>
      <c r="L179" s="344"/>
      <c r="M179" s="344"/>
      <c r="N179" s="344"/>
      <c r="O179" s="344"/>
      <c r="P179" s="344"/>
      <c r="Q179" s="344"/>
      <c r="R179" s="344"/>
      <c r="S179" s="344"/>
    </row>
    <row r="180" spans="2:19" x14ac:dyDescent="0.2">
      <c r="B180" s="343"/>
      <c r="C180" s="344"/>
      <c r="D180" s="344"/>
      <c r="E180" s="344"/>
      <c r="F180" s="344"/>
      <c r="G180" s="344"/>
      <c r="H180" s="344"/>
      <c r="I180" s="344"/>
      <c r="J180" s="344"/>
      <c r="K180" s="344"/>
      <c r="L180" s="344"/>
      <c r="M180" s="344"/>
      <c r="N180" s="344"/>
      <c r="O180" s="344"/>
      <c r="P180" s="344"/>
      <c r="Q180" s="344"/>
      <c r="R180" s="344"/>
      <c r="S180" s="344"/>
    </row>
    <row r="181" spans="2:19" x14ac:dyDescent="0.2">
      <c r="B181" s="343"/>
      <c r="C181" s="344"/>
      <c r="D181" s="344"/>
      <c r="E181" s="344"/>
      <c r="F181" s="344"/>
      <c r="G181" s="344"/>
      <c r="H181" s="344"/>
      <c r="I181" s="344"/>
      <c r="J181" s="344"/>
      <c r="K181" s="344"/>
      <c r="L181" s="344"/>
      <c r="M181" s="344"/>
      <c r="N181" s="344"/>
      <c r="O181" s="344"/>
      <c r="P181" s="344"/>
      <c r="Q181" s="344"/>
      <c r="R181" s="344"/>
      <c r="S181" s="344"/>
    </row>
    <row r="182" spans="2:19" x14ac:dyDescent="0.2">
      <c r="B182" s="343"/>
      <c r="C182" s="344"/>
      <c r="D182" s="344"/>
      <c r="E182" s="344"/>
      <c r="F182" s="344"/>
      <c r="G182" s="344"/>
      <c r="H182" s="344"/>
      <c r="I182" s="344"/>
      <c r="J182" s="344"/>
      <c r="K182" s="344"/>
      <c r="L182" s="344"/>
      <c r="M182" s="344"/>
      <c r="N182" s="344"/>
      <c r="O182" s="344"/>
      <c r="P182" s="344"/>
      <c r="Q182" s="344"/>
      <c r="R182" s="344"/>
      <c r="S182" s="344"/>
    </row>
    <row r="183" spans="2:19" x14ac:dyDescent="0.2">
      <c r="B183" s="343"/>
      <c r="C183" s="344"/>
      <c r="D183" s="344"/>
      <c r="E183" s="344"/>
      <c r="F183" s="344"/>
      <c r="G183" s="344"/>
      <c r="H183" s="344"/>
      <c r="I183" s="344"/>
      <c r="J183" s="344"/>
      <c r="K183" s="344"/>
      <c r="L183" s="344"/>
      <c r="M183" s="344"/>
      <c r="N183" s="344"/>
      <c r="O183" s="344"/>
      <c r="P183" s="344"/>
      <c r="Q183" s="344"/>
      <c r="R183" s="344"/>
      <c r="S183" s="344"/>
    </row>
    <row r="184" spans="2:19" x14ac:dyDescent="0.2">
      <c r="N184" s="18"/>
    </row>
    <row r="185" spans="2:19" x14ac:dyDescent="0.2">
      <c r="N185" s="18"/>
    </row>
    <row r="186" spans="2:19" x14ac:dyDescent="0.2">
      <c r="N186" s="18"/>
    </row>
    <row r="187" spans="2:19" x14ac:dyDescent="0.2">
      <c r="N187" s="18"/>
    </row>
    <row r="188" spans="2:19" x14ac:dyDescent="0.2">
      <c r="N188" s="18"/>
    </row>
    <row r="189" spans="2:19" x14ac:dyDescent="0.2">
      <c r="N189" s="18"/>
    </row>
    <row r="190" spans="2:19" x14ac:dyDescent="0.2">
      <c r="N190" s="18"/>
    </row>
    <row r="191" spans="2:19" x14ac:dyDescent="0.2">
      <c r="N191" s="18"/>
    </row>
    <row r="192" spans="2:19" x14ac:dyDescent="0.2">
      <c r="N192" s="18"/>
    </row>
    <row r="193" spans="14:14" x14ac:dyDescent="0.2">
      <c r="N193" s="18"/>
    </row>
    <row r="194" spans="14:14" x14ac:dyDescent="0.2">
      <c r="N194" s="18"/>
    </row>
    <row r="195" spans="14:14" x14ac:dyDescent="0.2">
      <c r="N195" s="18"/>
    </row>
    <row r="196" spans="14:14" x14ac:dyDescent="0.2">
      <c r="N196" s="18"/>
    </row>
    <row r="197" spans="14:14" x14ac:dyDescent="0.2">
      <c r="N197" s="18"/>
    </row>
    <row r="198" spans="14:14" x14ac:dyDescent="0.2">
      <c r="N198" s="18"/>
    </row>
    <row r="199" spans="14:14" x14ac:dyDescent="0.2">
      <c r="N199" s="18"/>
    </row>
    <row r="200" spans="14:14" x14ac:dyDescent="0.2">
      <c r="N200" s="18"/>
    </row>
    <row r="201" spans="14:14" x14ac:dyDescent="0.2">
      <c r="N201" s="18"/>
    </row>
    <row r="202" spans="14:14" x14ac:dyDescent="0.2">
      <c r="N202" s="18"/>
    </row>
    <row r="203" spans="14:14" x14ac:dyDescent="0.2">
      <c r="N203" s="18"/>
    </row>
    <row r="204" spans="14:14" x14ac:dyDescent="0.2">
      <c r="N204" s="18"/>
    </row>
    <row r="205" spans="14:14" x14ac:dyDescent="0.2">
      <c r="N205" s="18"/>
    </row>
    <row r="206" spans="14:14" x14ac:dyDescent="0.2">
      <c r="N206" s="18"/>
    </row>
    <row r="207" spans="14:14" x14ac:dyDescent="0.2">
      <c r="N207" s="18"/>
    </row>
    <row r="208" spans="14:14" x14ac:dyDescent="0.2">
      <c r="N208" s="18"/>
    </row>
    <row r="209" spans="14:14" x14ac:dyDescent="0.2">
      <c r="N209" s="18"/>
    </row>
    <row r="210" spans="14:14" x14ac:dyDescent="0.2">
      <c r="N210" s="18"/>
    </row>
    <row r="211" spans="14:14" x14ac:dyDescent="0.2">
      <c r="N211" s="18"/>
    </row>
    <row r="212" spans="14:14" x14ac:dyDescent="0.2">
      <c r="N212" s="18"/>
    </row>
    <row r="213" spans="14:14" x14ac:dyDescent="0.2">
      <c r="N213" s="18"/>
    </row>
    <row r="214" spans="14:14" x14ac:dyDescent="0.2">
      <c r="N214" s="18"/>
    </row>
    <row r="215" spans="14:14" x14ac:dyDescent="0.2">
      <c r="N215" s="18"/>
    </row>
    <row r="216" spans="14:14" x14ac:dyDescent="0.2">
      <c r="N216" s="18"/>
    </row>
    <row r="217" spans="14:14" x14ac:dyDescent="0.2">
      <c r="N217" s="18"/>
    </row>
    <row r="218" spans="14:14" x14ac:dyDescent="0.2">
      <c r="N218" s="18"/>
    </row>
    <row r="219" spans="14:14" x14ac:dyDescent="0.2">
      <c r="N219" s="18"/>
    </row>
    <row r="220" spans="14:14" x14ac:dyDescent="0.2">
      <c r="N220" s="18"/>
    </row>
    <row r="221" spans="14:14" x14ac:dyDescent="0.2">
      <c r="N221" s="18"/>
    </row>
    <row r="222" spans="14:14" x14ac:dyDescent="0.2">
      <c r="N222" s="18"/>
    </row>
    <row r="223" spans="14:14" x14ac:dyDescent="0.2">
      <c r="N223" s="18"/>
    </row>
    <row r="224" spans="14:14" x14ac:dyDescent="0.2">
      <c r="N224" s="18"/>
    </row>
    <row r="225" spans="14:14" x14ac:dyDescent="0.2">
      <c r="N225" s="18"/>
    </row>
    <row r="226" spans="14:14" x14ac:dyDescent="0.2">
      <c r="N226" s="18"/>
    </row>
    <row r="227" spans="14:14" x14ac:dyDescent="0.2">
      <c r="N227" s="18"/>
    </row>
    <row r="228" spans="14:14" x14ac:dyDescent="0.2">
      <c r="N228" s="18"/>
    </row>
    <row r="229" spans="14:14" x14ac:dyDescent="0.2">
      <c r="N229" s="18"/>
    </row>
    <row r="230" spans="14:14" x14ac:dyDescent="0.2">
      <c r="N230" s="18"/>
    </row>
    <row r="231" spans="14:14" x14ac:dyDescent="0.2">
      <c r="N231" s="18"/>
    </row>
    <row r="232" spans="14:14" x14ac:dyDescent="0.2">
      <c r="N232" s="18"/>
    </row>
    <row r="233" spans="14:14" x14ac:dyDescent="0.2">
      <c r="N233" s="18"/>
    </row>
    <row r="234" spans="14:14" x14ac:dyDescent="0.2">
      <c r="N234" s="18"/>
    </row>
    <row r="235" spans="14:14" x14ac:dyDescent="0.2">
      <c r="N235" s="18"/>
    </row>
    <row r="236" spans="14:14" x14ac:dyDescent="0.2">
      <c r="N236" s="18"/>
    </row>
    <row r="237" spans="14:14" x14ac:dyDescent="0.2">
      <c r="N237" s="18"/>
    </row>
    <row r="238" spans="14:14" x14ac:dyDescent="0.2">
      <c r="N238" s="18"/>
    </row>
    <row r="239" spans="14:14" x14ac:dyDescent="0.2">
      <c r="N239" s="18"/>
    </row>
    <row r="240" spans="14:14" x14ac:dyDescent="0.2">
      <c r="N240" s="18"/>
    </row>
    <row r="241" spans="14:14" x14ac:dyDescent="0.2">
      <c r="N241" s="18"/>
    </row>
    <row r="242" spans="14:14" x14ac:dyDescent="0.2">
      <c r="N242" s="18"/>
    </row>
    <row r="243" spans="14:14" x14ac:dyDescent="0.2">
      <c r="N243" s="18"/>
    </row>
    <row r="244" spans="14:14" x14ac:dyDescent="0.2">
      <c r="N244" s="18"/>
    </row>
    <row r="245" spans="14:14" x14ac:dyDescent="0.2">
      <c r="N245" s="18"/>
    </row>
    <row r="246" spans="14:14" x14ac:dyDescent="0.2">
      <c r="N246" s="18"/>
    </row>
    <row r="247" spans="14:14" x14ac:dyDescent="0.2">
      <c r="N247" s="18"/>
    </row>
    <row r="248" spans="14:14" x14ac:dyDescent="0.2">
      <c r="N248" s="18"/>
    </row>
    <row r="249" spans="14:14" x14ac:dyDescent="0.2">
      <c r="N249" s="18"/>
    </row>
    <row r="250" spans="14:14" x14ac:dyDescent="0.2">
      <c r="N250" s="18"/>
    </row>
    <row r="251" spans="14:14" x14ac:dyDescent="0.2">
      <c r="N251" s="18"/>
    </row>
    <row r="252" spans="14:14" x14ac:dyDescent="0.2">
      <c r="N252" s="18"/>
    </row>
    <row r="253" spans="14:14" x14ac:dyDescent="0.2">
      <c r="N253" s="18"/>
    </row>
    <row r="254" spans="14:14" x14ac:dyDescent="0.2">
      <c r="N254" s="18"/>
    </row>
    <row r="255" spans="14:14" x14ac:dyDescent="0.2">
      <c r="N255" s="18"/>
    </row>
    <row r="256" spans="14:14" x14ac:dyDescent="0.2">
      <c r="N256" s="18"/>
    </row>
    <row r="257" spans="14:14" x14ac:dyDescent="0.2">
      <c r="N257" s="18"/>
    </row>
    <row r="258" spans="14:14" x14ac:dyDescent="0.2">
      <c r="N258" s="18"/>
    </row>
    <row r="259" spans="14:14" x14ac:dyDescent="0.2">
      <c r="N259" s="18"/>
    </row>
    <row r="260" spans="14:14" x14ac:dyDescent="0.2">
      <c r="N260" s="18"/>
    </row>
    <row r="261" spans="14:14" x14ac:dyDescent="0.2">
      <c r="N261" s="18"/>
    </row>
    <row r="262" spans="14:14" x14ac:dyDescent="0.2">
      <c r="N262" s="18"/>
    </row>
    <row r="263" spans="14:14" x14ac:dyDescent="0.2">
      <c r="N263" s="18"/>
    </row>
    <row r="264" spans="14:14" x14ac:dyDescent="0.2">
      <c r="N264" s="18"/>
    </row>
    <row r="265" spans="14:14" x14ac:dyDescent="0.2">
      <c r="N265" s="18"/>
    </row>
    <row r="266" spans="14:14" x14ac:dyDescent="0.2">
      <c r="N266" s="18"/>
    </row>
    <row r="267" spans="14:14" x14ac:dyDescent="0.2">
      <c r="N267" s="18"/>
    </row>
    <row r="268" spans="14:14" x14ac:dyDescent="0.2">
      <c r="N268" s="18"/>
    </row>
    <row r="269" spans="14:14" x14ac:dyDescent="0.2">
      <c r="N269" s="18"/>
    </row>
    <row r="270" spans="14:14" x14ac:dyDescent="0.2">
      <c r="N270" s="18"/>
    </row>
    <row r="271" spans="14:14" x14ac:dyDescent="0.2">
      <c r="N271" s="18"/>
    </row>
    <row r="272" spans="14:14" x14ac:dyDescent="0.2">
      <c r="N272" s="18"/>
    </row>
    <row r="273" spans="14:14" x14ac:dyDescent="0.2">
      <c r="N273" s="18"/>
    </row>
    <row r="274" spans="14:14" x14ac:dyDescent="0.2">
      <c r="N274" s="18"/>
    </row>
    <row r="275" spans="14:14" x14ac:dyDescent="0.2">
      <c r="N275" s="18"/>
    </row>
    <row r="276" spans="14:14" x14ac:dyDescent="0.2">
      <c r="N276" s="18"/>
    </row>
    <row r="277" spans="14:14" x14ac:dyDescent="0.2">
      <c r="N277" s="18"/>
    </row>
    <row r="278" spans="14:14" x14ac:dyDescent="0.2">
      <c r="N278" s="18"/>
    </row>
    <row r="279" spans="14:14" x14ac:dyDescent="0.2">
      <c r="N279" s="18"/>
    </row>
    <row r="280" spans="14:14" x14ac:dyDescent="0.2">
      <c r="N280" s="18"/>
    </row>
    <row r="281" spans="14:14" x14ac:dyDescent="0.2">
      <c r="N281" s="18"/>
    </row>
    <row r="282" spans="14:14" x14ac:dyDescent="0.2">
      <c r="N282" s="18"/>
    </row>
    <row r="283" spans="14:14" x14ac:dyDescent="0.2">
      <c r="N283" s="18"/>
    </row>
    <row r="284" spans="14:14" x14ac:dyDescent="0.2">
      <c r="N284" s="18"/>
    </row>
    <row r="285" spans="14:14" x14ac:dyDescent="0.2">
      <c r="N285" s="18"/>
    </row>
    <row r="286" spans="14:14" x14ac:dyDescent="0.2">
      <c r="N286" s="18"/>
    </row>
    <row r="287" spans="14:14" x14ac:dyDescent="0.2">
      <c r="N287" s="18"/>
    </row>
    <row r="288" spans="14:14" x14ac:dyDescent="0.2">
      <c r="N288" s="18"/>
    </row>
    <row r="289" spans="14:14" x14ac:dyDescent="0.2">
      <c r="N289" s="18"/>
    </row>
    <row r="290" spans="14:14" x14ac:dyDescent="0.2">
      <c r="N290" s="18"/>
    </row>
    <row r="291" spans="14:14" x14ac:dyDescent="0.2">
      <c r="N291" s="18"/>
    </row>
    <row r="292" spans="14:14" x14ac:dyDescent="0.2">
      <c r="N292" s="18"/>
    </row>
    <row r="293" spans="14:14" x14ac:dyDescent="0.2">
      <c r="N293" s="18"/>
    </row>
    <row r="294" spans="14:14" x14ac:dyDescent="0.2">
      <c r="N294" s="18"/>
    </row>
    <row r="295" spans="14:14" x14ac:dyDescent="0.2">
      <c r="N295" s="18"/>
    </row>
    <row r="296" spans="14:14" x14ac:dyDescent="0.2">
      <c r="N296" s="18"/>
    </row>
    <row r="297" spans="14:14" x14ac:dyDescent="0.2">
      <c r="N297" s="18"/>
    </row>
    <row r="298" spans="14:14" x14ac:dyDescent="0.2">
      <c r="N298" s="18"/>
    </row>
    <row r="299" spans="14:14" x14ac:dyDescent="0.2">
      <c r="N299" s="18"/>
    </row>
    <row r="300" spans="14:14" x14ac:dyDescent="0.2">
      <c r="N300" s="18"/>
    </row>
    <row r="301" spans="14:14" x14ac:dyDescent="0.2">
      <c r="N301" s="18"/>
    </row>
    <row r="302" spans="14:14" x14ac:dyDescent="0.2">
      <c r="N302" s="18"/>
    </row>
    <row r="303" spans="14:14" x14ac:dyDescent="0.2">
      <c r="N303" s="18"/>
    </row>
    <row r="304" spans="14:14" x14ac:dyDescent="0.2">
      <c r="N304" s="18"/>
    </row>
    <row r="305" spans="14:14" x14ac:dyDescent="0.2">
      <c r="N305" s="18"/>
    </row>
    <row r="306" spans="14:14" x14ac:dyDescent="0.2">
      <c r="N306" s="18"/>
    </row>
    <row r="307" spans="14:14" x14ac:dyDescent="0.2">
      <c r="N307" s="18"/>
    </row>
    <row r="308" spans="14:14" x14ac:dyDescent="0.2">
      <c r="N308" s="18"/>
    </row>
    <row r="309" spans="14:14" x14ac:dyDescent="0.2">
      <c r="N309" s="18"/>
    </row>
    <row r="310" spans="14:14" x14ac:dyDescent="0.2">
      <c r="N310" s="18"/>
    </row>
    <row r="311" spans="14:14" x14ac:dyDescent="0.2">
      <c r="N311" s="18"/>
    </row>
    <row r="312" spans="14:14" x14ac:dyDescent="0.2">
      <c r="N312" s="18"/>
    </row>
    <row r="313" spans="14:14" x14ac:dyDescent="0.2">
      <c r="N313" s="18"/>
    </row>
    <row r="314" spans="14:14" x14ac:dyDescent="0.2">
      <c r="N314" s="18"/>
    </row>
    <row r="315" spans="14:14" x14ac:dyDescent="0.2">
      <c r="N315" s="18"/>
    </row>
    <row r="316" spans="14:14" x14ac:dyDescent="0.2">
      <c r="N316" s="18"/>
    </row>
    <row r="317" spans="14:14" x14ac:dyDescent="0.2">
      <c r="N317" s="18"/>
    </row>
    <row r="318" spans="14:14" x14ac:dyDescent="0.2">
      <c r="N318" s="18"/>
    </row>
    <row r="319" spans="14:14" x14ac:dyDescent="0.2">
      <c r="N319" s="18"/>
    </row>
    <row r="320" spans="14:14" x14ac:dyDescent="0.2">
      <c r="N320" s="18"/>
    </row>
    <row r="321" spans="14:14" x14ac:dyDescent="0.2">
      <c r="N321" s="18"/>
    </row>
    <row r="322" spans="14:14" x14ac:dyDescent="0.2">
      <c r="N322" s="18"/>
    </row>
    <row r="323" spans="14:14" x14ac:dyDescent="0.2">
      <c r="N323" s="18"/>
    </row>
    <row r="324" spans="14:14" x14ac:dyDescent="0.2">
      <c r="N324" s="18"/>
    </row>
    <row r="325" spans="14:14" x14ac:dyDescent="0.2">
      <c r="N325" s="18"/>
    </row>
    <row r="326" spans="14:14" x14ac:dyDescent="0.2">
      <c r="N326" s="18"/>
    </row>
    <row r="327" spans="14:14" x14ac:dyDescent="0.2">
      <c r="N327" s="18"/>
    </row>
    <row r="328" spans="14:14" x14ac:dyDescent="0.2">
      <c r="N328" s="18"/>
    </row>
    <row r="329" spans="14:14" x14ac:dyDescent="0.2">
      <c r="N329" s="18"/>
    </row>
    <row r="330" spans="14:14" x14ac:dyDescent="0.2">
      <c r="N330" s="18"/>
    </row>
    <row r="331" spans="14:14" x14ac:dyDescent="0.2">
      <c r="N331" s="18"/>
    </row>
    <row r="332" spans="14:14" x14ac:dyDescent="0.2">
      <c r="N332" s="18"/>
    </row>
    <row r="333" spans="14:14" x14ac:dyDescent="0.2">
      <c r="N333" s="18"/>
    </row>
    <row r="334" spans="14:14" x14ac:dyDescent="0.2">
      <c r="N334" s="18"/>
    </row>
    <row r="335" spans="14:14" x14ac:dyDescent="0.2">
      <c r="N335" s="18"/>
    </row>
    <row r="336" spans="14:14" x14ac:dyDescent="0.2">
      <c r="N336" s="18"/>
    </row>
    <row r="337" spans="14:14" x14ac:dyDescent="0.2">
      <c r="N337" s="18"/>
    </row>
    <row r="338" spans="14:14" x14ac:dyDescent="0.2">
      <c r="N338" s="18"/>
    </row>
    <row r="339" spans="14:14" x14ac:dyDescent="0.2">
      <c r="N339" s="18"/>
    </row>
    <row r="340" spans="14:14" x14ac:dyDescent="0.2">
      <c r="N340" s="18"/>
    </row>
    <row r="341" spans="14:14" x14ac:dyDescent="0.2">
      <c r="N341" s="18"/>
    </row>
    <row r="342" spans="14:14" x14ac:dyDescent="0.2">
      <c r="N342" s="18"/>
    </row>
    <row r="343" spans="14:14" x14ac:dyDescent="0.2">
      <c r="N343" s="18"/>
    </row>
    <row r="344" spans="14:14" x14ac:dyDescent="0.2">
      <c r="N344" s="18"/>
    </row>
    <row r="345" spans="14:14" x14ac:dyDescent="0.2">
      <c r="N345" s="18"/>
    </row>
    <row r="346" spans="14:14" x14ac:dyDescent="0.2">
      <c r="N346" s="18"/>
    </row>
    <row r="347" spans="14:14" x14ac:dyDescent="0.2">
      <c r="N347" s="18"/>
    </row>
    <row r="348" spans="14:14" x14ac:dyDescent="0.2">
      <c r="N348" s="18"/>
    </row>
    <row r="349" spans="14:14" x14ac:dyDescent="0.2">
      <c r="N349" s="18"/>
    </row>
    <row r="350" spans="14:14" x14ac:dyDescent="0.2">
      <c r="N350" s="18"/>
    </row>
    <row r="351" spans="14:14" x14ac:dyDescent="0.2">
      <c r="N351" s="18"/>
    </row>
    <row r="352" spans="14:14" x14ac:dyDescent="0.2">
      <c r="N352" s="18"/>
    </row>
    <row r="353" spans="14:14" x14ac:dyDescent="0.2">
      <c r="N353" s="18"/>
    </row>
    <row r="354" spans="14:14" x14ac:dyDescent="0.2">
      <c r="N354" s="18"/>
    </row>
    <row r="355" spans="14:14" x14ac:dyDescent="0.2">
      <c r="N355" s="18"/>
    </row>
    <row r="356" spans="14:14" x14ac:dyDescent="0.2">
      <c r="N356" s="18"/>
    </row>
    <row r="357" spans="14:14" x14ac:dyDescent="0.2">
      <c r="N357" s="18"/>
    </row>
    <row r="358" spans="14:14" x14ac:dyDescent="0.2">
      <c r="N358" s="18"/>
    </row>
    <row r="359" spans="14:14" x14ac:dyDescent="0.2">
      <c r="N359" s="18"/>
    </row>
    <row r="360" spans="14:14" x14ac:dyDescent="0.2">
      <c r="N360" s="18"/>
    </row>
    <row r="361" spans="14:14" x14ac:dyDescent="0.2">
      <c r="N361" s="18"/>
    </row>
    <row r="362" spans="14:14" x14ac:dyDescent="0.2">
      <c r="N362" s="18"/>
    </row>
    <row r="363" spans="14:14" x14ac:dyDescent="0.2">
      <c r="N363" s="18"/>
    </row>
    <row r="364" spans="14:14" x14ac:dyDescent="0.2">
      <c r="N364" s="18"/>
    </row>
    <row r="365" spans="14:14" x14ac:dyDescent="0.2">
      <c r="N365" s="18"/>
    </row>
    <row r="366" spans="14:14" x14ac:dyDescent="0.2">
      <c r="N366" s="18"/>
    </row>
    <row r="367" spans="14:14" x14ac:dyDescent="0.2">
      <c r="N367" s="18"/>
    </row>
    <row r="368" spans="14:14" x14ac:dyDescent="0.2">
      <c r="N368" s="18"/>
    </row>
    <row r="369" spans="14:14" x14ac:dyDescent="0.2">
      <c r="N369" s="18"/>
    </row>
    <row r="370" spans="14:14" x14ac:dyDescent="0.2">
      <c r="N370" s="18"/>
    </row>
    <row r="371" spans="14:14" x14ac:dyDescent="0.2">
      <c r="N371" s="18"/>
    </row>
    <row r="372" spans="14:14" x14ac:dyDescent="0.2">
      <c r="N372" s="18"/>
    </row>
    <row r="373" spans="14:14" x14ac:dyDescent="0.2">
      <c r="N373" s="18"/>
    </row>
    <row r="374" spans="14:14" x14ac:dyDescent="0.2">
      <c r="N374" s="18"/>
    </row>
    <row r="375" spans="14:14" x14ac:dyDescent="0.2">
      <c r="N375" s="18"/>
    </row>
    <row r="376" spans="14:14" x14ac:dyDescent="0.2">
      <c r="N376" s="18"/>
    </row>
    <row r="377" spans="14:14" x14ac:dyDescent="0.2">
      <c r="N377" s="18"/>
    </row>
    <row r="378" spans="14:14" x14ac:dyDescent="0.2">
      <c r="N378" s="18"/>
    </row>
    <row r="379" spans="14:14" x14ac:dyDescent="0.2">
      <c r="N379" s="18"/>
    </row>
    <row r="380" spans="14:14" x14ac:dyDescent="0.2">
      <c r="N380" s="18"/>
    </row>
    <row r="381" spans="14:14" x14ac:dyDescent="0.2">
      <c r="N381" s="18"/>
    </row>
    <row r="382" spans="14:14" x14ac:dyDescent="0.2">
      <c r="N382" s="18"/>
    </row>
    <row r="383" spans="14:14" x14ac:dyDescent="0.2">
      <c r="N383" s="18"/>
    </row>
    <row r="384" spans="14:14" x14ac:dyDescent="0.2">
      <c r="N384" s="18"/>
    </row>
    <row r="385" spans="14:14" x14ac:dyDescent="0.2">
      <c r="N385" s="18"/>
    </row>
    <row r="386" spans="14:14" x14ac:dyDescent="0.2">
      <c r="N386" s="18"/>
    </row>
    <row r="387" spans="14:14" x14ac:dyDescent="0.2">
      <c r="N387" s="18"/>
    </row>
    <row r="388" spans="14:14" x14ac:dyDescent="0.2">
      <c r="N388" s="18"/>
    </row>
    <row r="389" spans="14:14" x14ac:dyDescent="0.2">
      <c r="N389" s="18"/>
    </row>
    <row r="390" spans="14:14" x14ac:dyDescent="0.2">
      <c r="N390" s="18"/>
    </row>
    <row r="391" spans="14:14" x14ac:dyDescent="0.2">
      <c r="N391" s="18"/>
    </row>
    <row r="392" spans="14:14" x14ac:dyDescent="0.2">
      <c r="N392" s="18"/>
    </row>
    <row r="393" spans="14:14" x14ac:dyDescent="0.2">
      <c r="N393" s="18"/>
    </row>
    <row r="394" spans="14:14" x14ac:dyDescent="0.2">
      <c r="N394" s="18"/>
    </row>
    <row r="395" spans="14:14" x14ac:dyDescent="0.2">
      <c r="N395" s="18"/>
    </row>
    <row r="396" spans="14:14" x14ac:dyDescent="0.2">
      <c r="N396" s="18"/>
    </row>
    <row r="397" spans="14:14" x14ac:dyDescent="0.2">
      <c r="N397" s="18"/>
    </row>
    <row r="398" spans="14:14" x14ac:dyDescent="0.2">
      <c r="N398" s="18"/>
    </row>
    <row r="399" spans="14:14" x14ac:dyDescent="0.2">
      <c r="N399" s="18"/>
    </row>
    <row r="400" spans="14:14" x14ac:dyDescent="0.2">
      <c r="N400" s="18"/>
    </row>
    <row r="401" spans="14:14" x14ac:dyDescent="0.2">
      <c r="N401" s="18"/>
    </row>
    <row r="402" spans="14:14" x14ac:dyDescent="0.2">
      <c r="N402" s="18"/>
    </row>
    <row r="403" spans="14:14" x14ac:dyDescent="0.2">
      <c r="N403" s="18"/>
    </row>
    <row r="404" spans="14:14" x14ac:dyDescent="0.2">
      <c r="N404" s="18"/>
    </row>
    <row r="405" spans="14:14" x14ac:dyDescent="0.2">
      <c r="N405" s="18"/>
    </row>
    <row r="406" spans="14:14" x14ac:dyDescent="0.2">
      <c r="N406" s="18"/>
    </row>
    <row r="407" spans="14:14" x14ac:dyDescent="0.2">
      <c r="N407" s="18"/>
    </row>
    <row r="408" spans="14:14" x14ac:dyDescent="0.2">
      <c r="N408" s="18"/>
    </row>
    <row r="409" spans="14:14" x14ac:dyDescent="0.2">
      <c r="N409" s="18"/>
    </row>
    <row r="410" spans="14:14" x14ac:dyDescent="0.2">
      <c r="N410" s="18"/>
    </row>
    <row r="411" spans="14:14" x14ac:dyDescent="0.2">
      <c r="N411" s="18"/>
    </row>
    <row r="412" spans="14:14" x14ac:dyDescent="0.2">
      <c r="N412" s="18"/>
    </row>
    <row r="413" spans="14:14" x14ac:dyDescent="0.2">
      <c r="N413" s="18"/>
    </row>
    <row r="414" spans="14:14" x14ac:dyDescent="0.2">
      <c r="N414" s="18"/>
    </row>
    <row r="415" spans="14:14" x14ac:dyDescent="0.2">
      <c r="N415" s="18"/>
    </row>
    <row r="416" spans="14:14" x14ac:dyDescent="0.2">
      <c r="N416" s="18"/>
    </row>
    <row r="417" spans="14:14" x14ac:dyDescent="0.2">
      <c r="N417" s="18"/>
    </row>
    <row r="418" spans="14:14" x14ac:dyDescent="0.2">
      <c r="N418" s="18"/>
    </row>
    <row r="419" spans="14:14" x14ac:dyDescent="0.2">
      <c r="N419" s="18"/>
    </row>
    <row r="420" spans="14:14" x14ac:dyDescent="0.2">
      <c r="N420" s="18"/>
    </row>
    <row r="421" spans="14:14" x14ac:dyDescent="0.2">
      <c r="N421" s="18"/>
    </row>
    <row r="422" spans="14:14" x14ac:dyDescent="0.2">
      <c r="N422" s="18"/>
    </row>
    <row r="423" spans="14:14" x14ac:dyDescent="0.2">
      <c r="N423" s="18"/>
    </row>
    <row r="424" spans="14:14" x14ac:dyDescent="0.2">
      <c r="N424" s="18"/>
    </row>
    <row r="425" spans="14:14" x14ac:dyDescent="0.2">
      <c r="N425" s="18"/>
    </row>
    <row r="426" spans="14:14" x14ac:dyDescent="0.2">
      <c r="N426" s="18"/>
    </row>
    <row r="427" spans="14:14" x14ac:dyDescent="0.2">
      <c r="N427" s="18"/>
    </row>
    <row r="428" spans="14:14" x14ac:dyDescent="0.2">
      <c r="N428" s="18"/>
    </row>
    <row r="429" spans="14:14" x14ac:dyDescent="0.2">
      <c r="N429" s="18"/>
    </row>
    <row r="430" spans="14:14" x14ac:dyDescent="0.2">
      <c r="N430" s="18"/>
    </row>
    <row r="431" spans="14:14" x14ac:dyDescent="0.2">
      <c r="N431" s="18"/>
    </row>
    <row r="432" spans="14:14" x14ac:dyDescent="0.2">
      <c r="N432" s="18"/>
    </row>
    <row r="433" spans="14:14" x14ac:dyDescent="0.2">
      <c r="N433" s="18"/>
    </row>
    <row r="434" spans="14:14" x14ac:dyDescent="0.2">
      <c r="N434" s="18"/>
    </row>
    <row r="435" spans="14:14" x14ac:dyDescent="0.2">
      <c r="N435" s="18"/>
    </row>
    <row r="436" spans="14:14" x14ac:dyDescent="0.2">
      <c r="N436" s="18"/>
    </row>
    <row r="437" spans="14:14" x14ac:dyDescent="0.2">
      <c r="N437" s="18"/>
    </row>
    <row r="438" spans="14:14" x14ac:dyDescent="0.2">
      <c r="N438" s="18"/>
    </row>
    <row r="439" spans="14:14" x14ac:dyDescent="0.2">
      <c r="N439" s="18"/>
    </row>
    <row r="440" spans="14:14" x14ac:dyDescent="0.2">
      <c r="N440" s="18"/>
    </row>
    <row r="441" spans="14:14" x14ac:dyDescent="0.2">
      <c r="N441" s="18"/>
    </row>
    <row r="442" spans="14:14" x14ac:dyDescent="0.2">
      <c r="N442" s="18"/>
    </row>
    <row r="443" spans="14:14" x14ac:dyDescent="0.2">
      <c r="N443" s="18"/>
    </row>
    <row r="444" spans="14:14" x14ac:dyDescent="0.2">
      <c r="N444" s="18"/>
    </row>
    <row r="445" spans="14:14" x14ac:dyDescent="0.2">
      <c r="N445" s="18"/>
    </row>
    <row r="446" spans="14:14" x14ac:dyDescent="0.2">
      <c r="N446" s="18"/>
    </row>
    <row r="447" spans="14:14" x14ac:dyDescent="0.2">
      <c r="N447" s="18"/>
    </row>
    <row r="448" spans="14:14" x14ac:dyDescent="0.2">
      <c r="N448" s="18"/>
    </row>
    <row r="449" spans="14:14" x14ac:dyDescent="0.2">
      <c r="N449" s="18"/>
    </row>
    <row r="450" spans="14:14" x14ac:dyDescent="0.2">
      <c r="N450" s="18"/>
    </row>
    <row r="451" spans="14:14" x14ac:dyDescent="0.2">
      <c r="N451" s="18"/>
    </row>
    <row r="452" spans="14:14" x14ac:dyDescent="0.2">
      <c r="N452" s="18"/>
    </row>
    <row r="453" spans="14:14" x14ac:dyDescent="0.2">
      <c r="N453" s="18"/>
    </row>
    <row r="454" spans="14:14" x14ac:dyDescent="0.2">
      <c r="N454" s="18"/>
    </row>
    <row r="455" spans="14:14" x14ac:dyDescent="0.2">
      <c r="N455" s="18"/>
    </row>
    <row r="456" spans="14:14" x14ac:dyDescent="0.2">
      <c r="N456" s="18"/>
    </row>
    <row r="457" spans="14:14" x14ac:dyDescent="0.2">
      <c r="N457" s="18"/>
    </row>
    <row r="458" spans="14:14" x14ac:dyDescent="0.2">
      <c r="N458" s="18"/>
    </row>
    <row r="459" spans="14:14" x14ac:dyDescent="0.2">
      <c r="N459" s="18"/>
    </row>
    <row r="460" spans="14:14" x14ac:dyDescent="0.2">
      <c r="N460" s="18"/>
    </row>
    <row r="461" spans="14:14" x14ac:dyDescent="0.2">
      <c r="N461" s="18"/>
    </row>
    <row r="462" spans="14:14" x14ac:dyDescent="0.2">
      <c r="N462" s="18"/>
    </row>
    <row r="463" spans="14:14" x14ac:dyDescent="0.2">
      <c r="N463" s="18"/>
    </row>
    <row r="464" spans="14:14" x14ac:dyDescent="0.2">
      <c r="N464" s="18"/>
    </row>
    <row r="465" spans="14:14" x14ac:dyDescent="0.2">
      <c r="N465" s="18"/>
    </row>
    <row r="466" spans="14:14" x14ac:dyDescent="0.2">
      <c r="N466" s="18"/>
    </row>
    <row r="467" spans="14:14" x14ac:dyDescent="0.2">
      <c r="N467" s="18"/>
    </row>
    <row r="468" spans="14:14" x14ac:dyDescent="0.2">
      <c r="N468" s="18"/>
    </row>
    <row r="469" spans="14:14" x14ac:dyDescent="0.2">
      <c r="N469" s="18"/>
    </row>
    <row r="470" spans="14:14" x14ac:dyDescent="0.2">
      <c r="N470" s="18"/>
    </row>
    <row r="471" spans="14:14" x14ac:dyDescent="0.2">
      <c r="N471" s="18"/>
    </row>
    <row r="472" spans="14:14" x14ac:dyDescent="0.2">
      <c r="N472" s="18"/>
    </row>
    <row r="473" spans="14:14" x14ac:dyDescent="0.2">
      <c r="N473" s="18"/>
    </row>
    <row r="474" spans="14:14" x14ac:dyDescent="0.2">
      <c r="N474" s="18"/>
    </row>
    <row r="475" spans="14:14" x14ac:dyDescent="0.2">
      <c r="N475" s="18"/>
    </row>
    <row r="476" spans="14:14" x14ac:dyDescent="0.2">
      <c r="N476" s="18"/>
    </row>
    <row r="477" spans="14:14" x14ac:dyDescent="0.2">
      <c r="N477" s="18"/>
    </row>
    <row r="478" spans="14:14" x14ac:dyDescent="0.2">
      <c r="N478" s="18"/>
    </row>
    <row r="479" spans="14:14" x14ac:dyDescent="0.2">
      <c r="N479" s="18"/>
    </row>
    <row r="480" spans="14:14" x14ac:dyDescent="0.2">
      <c r="N480" s="18"/>
    </row>
    <row r="481" spans="14:14" x14ac:dyDescent="0.2">
      <c r="N481" s="18"/>
    </row>
    <row r="482" spans="14:14" x14ac:dyDescent="0.2">
      <c r="N482" s="18"/>
    </row>
    <row r="483" spans="14:14" x14ac:dyDescent="0.2">
      <c r="N483" s="18"/>
    </row>
    <row r="484" spans="14:14" x14ac:dyDescent="0.2">
      <c r="N484" s="18"/>
    </row>
    <row r="485" spans="14:14" x14ac:dyDescent="0.2">
      <c r="N485" s="18"/>
    </row>
    <row r="486" spans="14:14" x14ac:dyDescent="0.2">
      <c r="N486" s="18"/>
    </row>
    <row r="487" spans="14:14" x14ac:dyDescent="0.2">
      <c r="N487" s="18"/>
    </row>
    <row r="488" spans="14:14" x14ac:dyDescent="0.2">
      <c r="N488" s="18"/>
    </row>
    <row r="489" spans="14:14" x14ac:dyDescent="0.2">
      <c r="N489" s="18"/>
    </row>
    <row r="490" spans="14:14" x14ac:dyDescent="0.2">
      <c r="N490" s="18"/>
    </row>
    <row r="491" spans="14:14" x14ac:dyDescent="0.2">
      <c r="N491" s="18"/>
    </row>
    <row r="492" spans="14:14" x14ac:dyDescent="0.2">
      <c r="N492" s="18"/>
    </row>
    <row r="493" spans="14:14" x14ac:dyDescent="0.2">
      <c r="N493" s="18"/>
    </row>
    <row r="494" spans="14:14" x14ac:dyDescent="0.2">
      <c r="N494" s="18"/>
    </row>
    <row r="495" spans="14:14" x14ac:dyDescent="0.2">
      <c r="N495" s="18"/>
    </row>
    <row r="496" spans="14:14" x14ac:dyDescent="0.2">
      <c r="N496" s="18"/>
    </row>
    <row r="497" spans="14:14" x14ac:dyDescent="0.2">
      <c r="N497" s="18"/>
    </row>
    <row r="498" spans="14:14" x14ac:dyDescent="0.2">
      <c r="N498" s="18"/>
    </row>
    <row r="499" spans="14:14" x14ac:dyDescent="0.2">
      <c r="N499" s="18"/>
    </row>
    <row r="500" spans="14:14" x14ac:dyDescent="0.2">
      <c r="N500" s="18"/>
    </row>
    <row r="501" spans="14:14" x14ac:dyDescent="0.2">
      <c r="N501" s="18"/>
    </row>
    <row r="502" spans="14:14" x14ac:dyDescent="0.2">
      <c r="N502" s="18"/>
    </row>
    <row r="503" spans="14:14" x14ac:dyDescent="0.2">
      <c r="N503" s="18"/>
    </row>
    <row r="504" spans="14:14" x14ac:dyDescent="0.2">
      <c r="N504" s="18"/>
    </row>
    <row r="505" spans="14:14" x14ac:dyDescent="0.2">
      <c r="N505" s="18"/>
    </row>
    <row r="506" spans="14:14" x14ac:dyDescent="0.2">
      <c r="N506" s="18"/>
    </row>
    <row r="507" spans="14:14" x14ac:dyDescent="0.2">
      <c r="N507" s="18"/>
    </row>
    <row r="508" spans="14:14" x14ac:dyDescent="0.2">
      <c r="N508" s="18"/>
    </row>
    <row r="509" spans="14:14" x14ac:dyDescent="0.2">
      <c r="N509" s="18"/>
    </row>
    <row r="510" spans="14:14" x14ac:dyDescent="0.2">
      <c r="N510" s="18"/>
    </row>
    <row r="511" spans="14:14" x14ac:dyDescent="0.2">
      <c r="N511" s="18"/>
    </row>
    <row r="512" spans="14:14" x14ac:dyDescent="0.2">
      <c r="N512" s="18"/>
    </row>
    <row r="513" spans="14:14" x14ac:dyDescent="0.2">
      <c r="N513" s="18"/>
    </row>
    <row r="514" spans="14:14" x14ac:dyDescent="0.2">
      <c r="N514" s="18"/>
    </row>
    <row r="515" spans="14:14" x14ac:dyDescent="0.2">
      <c r="N515" s="18"/>
    </row>
    <row r="516" spans="14:14" x14ac:dyDescent="0.2">
      <c r="N516" s="18"/>
    </row>
    <row r="517" spans="14:14" x14ac:dyDescent="0.2">
      <c r="N517" s="18"/>
    </row>
    <row r="518" spans="14:14" x14ac:dyDescent="0.2">
      <c r="N518" s="18"/>
    </row>
    <row r="519" spans="14:14" x14ac:dyDescent="0.2">
      <c r="N519" s="18"/>
    </row>
    <row r="520" spans="14:14" x14ac:dyDescent="0.2">
      <c r="N520" s="18"/>
    </row>
    <row r="521" spans="14:14" x14ac:dyDescent="0.2">
      <c r="N521" s="18"/>
    </row>
    <row r="522" spans="14:14" x14ac:dyDescent="0.2">
      <c r="N522" s="18"/>
    </row>
    <row r="523" spans="14:14" x14ac:dyDescent="0.2">
      <c r="N523" s="18"/>
    </row>
    <row r="524" spans="14:14" x14ac:dyDescent="0.2">
      <c r="N524" s="18"/>
    </row>
    <row r="525" spans="14:14" x14ac:dyDescent="0.2">
      <c r="N525" s="18"/>
    </row>
    <row r="526" spans="14:14" x14ac:dyDescent="0.2">
      <c r="N526" s="18"/>
    </row>
    <row r="527" spans="14:14" x14ac:dyDescent="0.2">
      <c r="N527" s="18"/>
    </row>
    <row r="528" spans="14:14" x14ac:dyDescent="0.2">
      <c r="N528" s="18"/>
    </row>
    <row r="529" spans="14:14" x14ac:dyDescent="0.2">
      <c r="N529" s="18"/>
    </row>
    <row r="530" spans="14:14" x14ac:dyDescent="0.2">
      <c r="N530" s="18"/>
    </row>
    <row r="531" spans="14:14" x14ac:dyDescent="0.2">
      <c r="N531" s="18"/>
    </row>
    <row r="532" spans="14:14" x14ac:dyDescent="0.2">
      <c r="N532" s="18"/>
    </row>
    <row r="533" spans="14:14" x14ac:dyDescent="0.2">
      <c r="N533" s="18"/>
    </row>
    <row r="534" spans="14:14" x14ac:dyDescent="0.2">
      <c r="N534" s="18"/>
    </row>
    <row r="535" spans="14:14" x14ac:dyDescent="0.2">
      <c r="N535" s="18"/>
    </row>
    <row r="536" spans="14:14" x14ac:dyDescent="0.2">
      <c r="N536" s="18"/>
    </row>
    <row r="537" spans="14:14" x14ac:dyDescent="0.2">
      <c r="N537" s="18"/>
    </row>
    <row r="538" spans="14:14" x14ac:dyDescent="0.2">
      <c r="N538" s="18"/>
    </row>
    <row r="539" spans="14:14" x14ac:dyDescent="0.2">
      <c r="N539" s="18"/>
    </row>
    <row r="540" spans="14:14" x14ac:dyDescent="0.2">
      <c r="N540" s="18"/>
    </row>
    <row r="541" spans="14:14" x14ac:dyDescent="0.2">
      <c r="N541" s="18"/>
    </row>
    <row r="542" spans="14:14" x14ac:dyDescent="0.2">
      <c r="N542" s="18"/>
    </row>
    <row r="543" spans="14:14" x14ac:dyDescent="0.2">
      <c r="N543" s="18"/>
    </row>
    <row r="544" spans="14:14" x14ac:dyDescent="0.2">
      <c r="N544" s="18"/>
    </row>
    <row r="545" spans="14:14" x14ac:dyDescent="0.2">
      <c r="N545" s="18"/>
    </row>
    <row r="546" spans="14:14" x14ac:dyDescent="0.2">
      <c r="N546" s="18"/>
    </row>
    <row r="547" spans="14:14" x14ac:dyDescent="0.2">
      <c r="N547" s="18"/>
    </row>
    <row r="548" spans="14:14" x14ac:dyDescent="0.2">
      <c r="N548" s="18"/>
    </row>
    <row r="549" spans="14:14" x14ac:dyDescent="0.2">
      <c r="N549" s="18"/>
    </row>
    <row r="550" spans="14:14" x14ac:dyDescent="0.2">
      <c r="N550" s="18"/>
    </row>
    <row r="551" spans="14:14" x14ac:dyDescent="0.2">
      <c r="N551" s="18"/>
    </row>
    <row r="552" spans="14:14" x14ac:dyDescent="0.2">
      <c r="N552" s="18"/>
    </row>
    <row r="553" spans="14:14" x14ac:dyDescent="0.2">
      <c r="N553" s="18"/>
    </row>
    <row r="554" spans="14:14" x14ac:dyDescent="0.2">
      <c r="N554" s="18"/>
    </row>
    <row r="555" spans="14:14" x14ac:dyDescent="0.2">
      <c r="N555" s="18"/>
    </row>
    <row r="556" spans="14:14" x14ac:dyDescent="0.2">
      <c r="N556" s="18"/>
    </row>
    <row r="557" spans="14:14" x14ac:dyDescent="0.2">
      <c r="N557" s="18"/>
    </row>
    <row r="558" spans="14:14" x14ac:dyDescent="0.2">
      <c r="N558" s="18"/>
    </row>
    <row r="559" spans="14:14" x14ac:dyDescent="0.2">
      <c r="N559" s="18"/>
    </row>
    <row r="560" spans="14:14" x14ac:dyDescent="0.2">
      <c r="N560" s="18"/>
    </row>
    <row r="561" spans="14:14" x14ac:dyDescent="0.2">
      <c r="N561" s="18"/>
    </row>
    <row r="562" spans="14:14" x14ac:dyDescent="0.2">
      <c r="N562" s="18"/>
    </row>
    <row r="563" spans="14:14" x14ac:dyDescent="0.2">
      <c r="N563" s="18"/>
    </row>
    <row r="564" spans="14:14" x14ac:dyDescent="0.2">
      <c r="N564" s="18"/>
    </row>
    <row r="565" spans="14:14" x14ac:dyDescent="0.2">
      <c r="N565" s="18"/>
    </row>
    <row r="566" spans="14:14" x14ac:dyDescent="0.2">
      <c r="N566" s="18"/>
    </row>
    <row r="567" spans="14:14" x14ac:dyDescent="0.2">
      <c r="N567" s="18"/>
    </row>
    <row r="568" spans="14:14" x14ac:dyDescent="0.2">
      <c r="N568" s="18"/>
    </row>
    <row r="569" spans="14:14" x14ac:dyDescent="0.2">
      <c r="N569" s="18"/>
    </row>
    <row r="570" spans="14:14" x14ac:dyDescent="0.2">
      <c r="N570" s="18"/>
    </row>
    <row r="571" spans="14:14" x14ac:dyDescent="0.2">
      <c r="N571" s="18"/>
    </row>
    <row r="572" spans="14:14" x14ac:dyDescent="0.2">
      <c r="N572" s="18"/>
    </row>
    <row r="573" spans="14:14" x14ac:dyDescent="0.2">
      <c r="N573" s="18"/>
    </row>
    <row r="574" spans="14:14" x14ac:dyDescent="0.2">
      <c r="N574" s="18"/>
    </row>
    <row r="575" spans="14:14" x14ac:dyDescent="0.2">
      <c r="N575" s="18"/>
    </row>
    <row r="576" spans="14:14" x14ac:dyDescent="0.2">
      <c r="N576" s="18"/>
    </row>
    <row r="577" spans="14:14" x14ac:dyDescent="0.2">
      <c r="N577" s="18"/>
    </row>
    <row r="578" spans="14:14" x14ac:dyDescent="0.2">
      <c r="N578" s="18"/>
    </row>
    <row r="579" spans="14:14" x14ac:dyDescent="0.2">
      <c r="N579" s="18"/>
    </row>
    <row r="580" spans="14:14" x14ac:dyDescent="0.2">
      <c r="N580" s="18"/>
    </row>
    <row r="581" spans="14:14" x14ac:dyDescent="0.2">
      <c r="N581" s="18"/>
    </row>
    <row r="582" spans="14:14" x14ac:dyDescent="0.2">
      <c r="N582" s="18"/>
    </row>
    <row r="583" spans="14:14" x14ac:dyDescent="0.2">
      <c r="N583" s="18"/>
    </row>
    <row r="584" spans="14:14" x14ac:dyDescent="0.2">
      <c r="N584" s="18"/>
    </row>
    <row r="585" spans="14:14" x14ac:dyDescent="0.2">
      <c r="N585" s="18"/>
    </row>
    <row r="586" spans="14:14" x14ac:dyDescent="0.2">
      <c r="N586" s="18"/>
    </row>
    <row r="587" spans="14:14" x14ac:dyDescent="0.2">
      <c r="N587" s="18"/>
    </row>
    <row r="588" spans="14:14" x14ac:dyDescent="0.2">
      <c r="N588" s="18"/>
    </row>
    <row r="589" spans="14:14" x14ac:dyDescent="0.2">
      <c r="N589" s="18"/>
    </row>
    <row r="590" spans="14:14" x14ac:dyDescent="0.2">
      <c r="N590" s="18"/>
    </row>
    <row r="591" spans="14:14" x14ac:dyDescent="0.2">
      <c r="N591" s="18"/>
    </row>
    <row r="592" spans="14:14" x14ac:dyDescent="0.2">
      <c r="N592" s="18"/>
    </row>
    <row r="593" spans="14:14" x14ac:dyDescent="0.2">
      <c r="N593" s="18"/>
    </row>
    <row r="594" spans="14:14" x14ac:dyDescent="0.2">
      <c r="N594" s="18"/>
    </row>
    <row r="595" spans="14:14" x14ac:dyDescent="0.2">
      <c r="N595" s="18"/>
    </row>
    <row r="596" spans="14:14" x14ac:dyDescent="0.2">
      <c r="N596" s="18"/>
    </row>
    <row r="597" spans="14:14" x14ac:dyDescent="0.2">
      <c r="N597" s="18"/>
    </row>
    <row r="598" spans="14:14" x14ac:dyDescent="0.2">
      <c r="N598" s="18"/>
    </row>
    <row r="599" spans="14:14" x14ac:dyDescent="0.2">
      <c r="N599" s="18"/>
    </row>
    <row r="600" spans="14:14" x14ac:dyDescent="0.2">
      <c r="N600" s="18"/>
    </row>
    <row r="601" spans="14:14" x14ac:dyDescent="0.2">
      <c r="N601" s="18"/>
    </row>
    <row r="602" spans="14:14" x14ac:dyDescent="0.2">
      <c r="N602" s="18"/>
    </row>
    <row r="603" spans="14:14" x14ac:dyDescent="0.2">
      <c r="N603" s="18"/>
    </row>
    <row r="604" spans="14:14" x14ac:dyDescent="0.2">
      <c r="N604" s="18"/>
    </row>
    <row r="605" spans="14:14" x14ac:dyDescent="0.2">
      <c r="N605" s="18"/>
    </row>
    <row r="606" spans="14:14" x14ac:dyDescent="0.2">
      <c r="N606" s="18"/>
    </row>
    <row r="607" spans="14:14" x14ac:dyDescent="0.2">
      <c r="N607" s="18"/>
    </row>
    <row r="608" spans="14:14" x14ac:dyDescent="0.2">
      <c r="N608" s="18"/>
    </row>
    <row r="609" spans="14:14" x14ac:dyDescent="0.2">
      <c r="N609" s="18"/>
    </row>
    <row r="610" spans="14:14" x14ac:dyDescent="0.2">
      <c r="N610" s="18"/>
    </row>
    <row r="611" spans="14:14" x14ac:dyDescent="0.2">
      <c r="N611" s="18"/>
    </row>
    <row r="612" spans="14:14" x14ac:dyDescent="0.2">
      <c r="N612" s="18"/>
    </row>
    <row r="613" spans="14:14" x14ac:dyDescent="0.2">
      <c r="N613" s="18"/>
    </row>
    <row r="614" spans="14:14" x14ac:dyDescent="0.2">
      <c r="N614" s="18"/>
    </row>
    <row r="615" spans="14:14" x14ac:dyDescent="0.2">
      <c r="N615" s="18"/>
    </row>
    <row r="616" spans="14:14" x14ac:dyDescent="0.2">
      <c r="N616" s="18"/>
    </row>
    <row r="617" spans="14:14" x14ac:dyDescent="0.2">
      <c r="N617" s="18"/>
    </row>
    <row r="618" spans="14:14" x14ac:dyDescent="0.2">
      <c r="N618" s="18"/>
    </row>
    <row r="619" spans="14:14" x14ac:dyDescent="0.2">
      <c r="N619" s="18"/>
    </row>
    <row r="620" spans="14:14" x14ac:dyDescent="0.2">
      <c r="N620" s="18"/>
    </row>
    <row r="621" spans="14:14" x14ac:dyDescent="0.2">
      <c r="N621" s="18"/>
    </row>
    <row r="622" spans="14:14" x14ac:dyDescent="0.2">
      <c r="N622" s="18"/>
    </row>
    <row r="623" spans="14:14" x14ac:dyDescent="0.2">
      <c r="N623" s="18"/>
    </row>
    <row r="624" spans="14:14" x14ac:dyDescent="0.2">
      <c r="N624" s="18"/>
    </row>
    <row r="625" spans="14:14" x14ac:dyDescent="0.2">
      <c r="N625" s="18"/>
    </row>
    <row r="626" spans="14:14" x14ac:dyDescent="0.2">
      <c r="N626" s="18"/>
    </row>
    <row r="627" spans="14:14" x14ac:dyDescent="0.2">
      <c r="N627" s="18"/>
    </row>
    <row r="628" spans="14:14" x14ac:dyDescent="0.2">
      <c r="N628" s="18"/>
    </row>
    <row r="629" spans="14:14" x14ac:dyDescent="0.2">
      <c r="N629" s="18"/>
    </row>
    <row r="630" spans="14:14" x14ac:dyDescent="0.2">
      <c r="N630" s="18"/>
    </row>
    <row r="631" spans="14:14" x14ac:dyDescent="0.2">
      <c r="N631" s="18"/>
    </row>
    <row r="632" spans="14:14" x14ac:dyDescent="0.2">
      <c r="N632" s="18"/>
    </row>
    <row r="633" spans="14:14" x14ac:dyDescent="0.2">
      <c r="N633" s="18"/>
    </row>
    <row r="634" spans="14:14" x14ac:dyDescent="0.2">
      <c r="N634" s="18"/>
    </row>
    <row r="635" spans="14:14" x14ac:dyDescent="0.2">
      <c r="N635" s="18"/>
    </row>
    <row r="636" spans="14:14" x14ac:dyDescent="0.2">
      <c r="N636" s="18"/>
    </row>
    <row r="637" spans="14:14" x14ac:dyDescent="0.2">
      <c r="N637" s="18"/>
    </row>
    <row r="638" spans="14:14" x14ac:dyDescent="0.2">
      <c r="N638" s="18"/>
    </row>
    <row r="639" spans="14:14" x14ac:dyDescent="0.2">
      <c r="N639" s="18"/>
    </row>
    <row r="640" spans="14:14" x14ac:dyDescent="0.2">
      <c r="N640" s="18"/>
    </row>
    <row r="641" spans="14:14" x14ac:dyDescent="0.2">
      <c r="N641" s="18"/>
    </row>
    <row r="642" spans="14:14" x14ac:dyDescent="0.2">
      <c r="N642" s="18"/>
    </row>
    <row r="643" spans="14:14" x14ac:dyDescent="0.2">
      <c r="N643" s="18"/>
    </row>
    <row r="644" spans="14:14" x14ac:dyDescent="0.2">
      <c r="N644" s="18"/>
    </row>
    <row r="645" spans="14:14" x14ac:dyDescent="0.2">
      <c r="N645" s="18"/>
    </row>
    <row r="646" spans="14:14" x14ac:dyDescent="0.2">
      <c r="N646" s="18"/>
    </row>
    <row r="647" spans="14:14" x14ac:dyDescent="0.2">
      <c r="N647" s="18"/>
    </row>
    <row r="648" spans="14:14" x14ac:dyDescent="0.2">
      <c r="N648" s="18"/>
    </row>
    <row r="649" spans="14:14" x14ac:dyDescent="0.2">
      <c r="N649" s="18"/>
    </row>
    <row r="650" spans="14:14" x14ac:dyDescent="0.2">
      <c r="N650" s="18"/>
    </row>
    <row r="651" spans="14:14" x14ac:dyDescent="0.2">
      <c r="N651" s="18"/>
    </row>
    <row r="652" spans="14:14" x14ac:dyDescent="0.2">
      <c r="N652" s="18"/>
    </row>
    <row r="653" spans="14:14" x14ac:dyDescent="0.2">
      <c r="N653" s="18"/>
    </row>
    <row r="654" spans="14:14" x14ac:dyDescent="0.2">
      <c r="N654" s="18"/>
    </row>
    <row r="655" spans="14:14" x14ac:dyDescent="0.2">
      <c r="N655" s="18"/>
    </row>
    <row r="656" spans="14:14" x14ac:dyDescent="0.2">
      <c r="N656" s="18"/>
    </row>
    <row r="657" spans="14:14" x14ac:dyDescent="0.2">
      <c r="N657" s="18"/>
    </row>
    <row r="658" spans="14:14" x14ac:dyDescent="0.2">
      <c r="N658" s="18"/>
    </row>
    <row r="659" spans="14:14" x14ac:dyDescent="0.2">
      <c r="N659" s="18"/>
    </row>
    <row r="660" spans="14:14" x14ac:dyDescent="0.2">
      <c r="N660" s="18"/>
    </row>
    <row r="661" spans="14:14" x14ac:dyDescent="0.2">
      <c r="N661" s="18"/>
    </row>
    <row r="662" spans="14:14" x14ac:dyDescent="0.2">
      <c r="N662" s="18"/>
    </row>
    <row r="663" spans="14:14" x14ac:dyDescent="0.2">
      <c r="N663" s="18"/>
    </row>
    <row r="664" spans="14:14" x14ac:dyDescent="0.2">
      <c r="N664" s="18"/>
    </row>
    <row r="665" spans="14:14" x14ac:dyDescent="0.2">
      <c r="N665" s="18"/>
    </row>
    <row r="666" spans="14:14" x14ac:dyDescent="0.2">
      <c r="N666" s="18"/>
    </row>
    <row r="667" spans="14:14" x14ac:dyDescent="0.2">
      <c r="N667" s="18"/>
    </row>
    <row r="668" spans="14:14" x14ac:dyDescent="0.2">
      <c r="N668" s="18"/>
    </row>
    <row r="669" spans="14:14" x14ac:dyDescent="0.2">
      <c r="N669" s="18"/>
    </row>
    <row r="670" spans="14:14" x14ac:dyDescent="0.2">
      <c r="N670" s="18"/>
    </row>
    <row r="671" spans="14:14" x14ac:dyDescent="0.2">
      <c r="N671" s="18"/>
    </row>
    <row r="672" spans="14:14" x14ac:dyDescent="0.2">
      <c r="N672" s="18"/>
    </row>
    <row r="673" spans="14:14" x14ac:dyDescent="0.2">
      <c r="N673" s="18"/>
    </row>
    <row r="674" spans="14:14" x14ac:dyDescent="0.2">
      <c r="N674" s="18"/>
    </row>
    <row r="675" spans="14:14" x14ac:dyDescent="0.2">
      <c r="N675" s="18"/>
    </row>
    <row r="676" spans="14:14" x14ac:dyDescent="0.2">
      <c r="N676" s="18"/>
    </row>
    <row r="677" spans="14:14" x14ac:dyDescent="0.2">
      <c r="N677" s="18"/>
    </row>
    <row r="678" spans="14:14" x14ac:dyDescent="0.2">
      <c r="N678" s="18"/>
    </row>
    <row r="679" spans="14:14" x14ac:dyDescent="0.2">
      <c r="N679" s="18"/>
    </row>
    <row r="680" spans="14:14" x14ac:dyDescent="0.2">
      <c r="N680" s="18"/>
    </row>
    <row r="681" spans="14:14" x14ac:dyDescent="0.2">
      <c r="N681" s="18"/>
    </row>
    <row r="682" spans="14:14" x14ac:dyDescent="0.2">
      <c r="N682" s="18"/>
    </row>
    <row r="683" spans="14:14" x14ac:dyDescent="0.2">
      <c r="N683" s="18"/>
    </row>
    <row r="684" spans="14:14" x14ac:dyDescent="0.2">
      <c r="N684" s="18"/>
    </row>
    <row r="685" spans="14:14" x14ac:dyDescent="0.2">
      <c r="N685" s="18"/>
    </row>
    <row r="686" spans="14:14" x14ac:dyDescent="0.2">
      <c r="N686" s="18"/>
    </row>
    <row r="687" spans="14:14" x14ac:dyDescent="0.2">
      <c r="N687" s="18"/>
    </row>
    <row r="688" spans="14:14" x14ac:dyDescent="0.2">
      <c r="N688" s="18"/>
    </row>
    <row r="689" spans="14:14" x14ac:dyDescent="0.2">
      <c r="N689" s="18"/>
    </row>
    <row r="690" spans="14:14" x14ac:dyDescent="0.2">
      <c r="N690" s="18"/>
    </row>
    <row r="691" spans="14:14" x14ac:dyDescent="0.2">
      <c r="N691" s="18"/>
    </row>
    <row r="692" spans="14:14" x14ac:dyDescent="0.2">
      <c r="N692" s="18"/>
    </row>
    <row r="693" spans="14:14" x14ac:dyDescent="0.2">
      <c r="N693" s="18"/>
    </row>
    <row r="694" spans="14:14" x14ac:dyDescent="0.2">
      <c r="N694" s="18"/>
    </row>
    <row r="695" spans="14:14" x14ac:dyDescent="0.2">
      <c r="N695" s="18"/>
    </row>
    <row r="696" spans="14:14" x14ac:dyDescent="0.2">
      <c r="N696" s="18"/>
    </row>
    <row r="697" spans="14:14" x14ac:dyDescent="0.2">
      <c r="N697" s="18"/>
    </row>
    <row r="698" spans="14:14" x14ac:dyDescent="0.2">
      <c r="N698" s="18"/>
    </row>
    <row r="699" spans="14:14" x14ac:dyDescent="0.2">
      <c r="N699" s="18"/>
    </row>
    <row r="700" spans="14:14" x14ac:dyDescent="0.2">
      <c r="N700" s="18"/>
    </row>
    <row r="701" spans="14:14" x14ac:dyDescent="0.2">
      <c r="N701" s="18"/>
    </row>
    <row r="702" spans="14:14" x14ac:dyDescent="0.2">
      <c r="N702" s="18"/>
    </row>
    <row r="703" spans="14:14" x14ac:dyDescent="0.2">
      <c r="N703" s="18"/>
    </row>
    <row r="704" spans="14:14" x14ac:dyDescent="0.2">
      <c r="N704" s="18"/>
    </row>
    <row r="705" spans="14:14" x14ac:dyDescent="0.2">
      <c r="N705" s="18"/>
    </row>
    <row r="706" spans="14:14" x14ac:dyDescent="0.2">
      <c r="N706" s="18"/>
    </row>
    <row r="707" spans="14:14" x14ac:dyDescent="0.2">
      <c r="N707" s="18"/>
    </row>
    <row r="708" spans="14:14" x14ac:dyDescent="0.2">
      <c r="N708" s="18"/>
    </row>
    <row r="709" spans="14:14" x14ac:dyDescent="0.2">
      <c r="N709" s="18"/>
    </row>
    <row r="710" spans="14:14" x14ac:dyDescent="0.2">
      <c r="N710" s="18"/>
    </row>
    <row r="711" spans="14:14" x14ac:dyDescent="0.2">
      <c r="N711" s="18"/>
    </row>
    <row r="712" spans="14:14" x14ac:dyDescent="0.2">
      <c r="N712" s="18"/>
    </row>
    <row r="713" spans="14:14" x14ac:dyDescent="0.2">
      <c r="N713" s="18"/>
    </row>
    <row r="714" spans="14:14" x14ac:dyDescent="0.2">
      <c r="N714" s="18"/>
    </row>
    <row r="715" spans="14:14" x14ac:dyDescent="0.2">
      <c r="N715" s="18"/>
    </row>
    <row r="716" spans="14:14" x14ac:dyDescent="0.2">
      <c r="N716" s="18"/>
    </row>
    <row r="717" spans="14:14" x14ac:dyDescent="0.2">
      <c r="N717" s="18"/>
    </row>
    <row r="718" spans="14:14" x14ac:dyDescent="0.2">
      <c r="N718" s="18"/>
    </row>
    <row r="719" spans="14:14" x14ac:dyDescent="0.2">
      <c r="N719" s="18"/>
    </row>
    <row r="720" spans="14:14" x14ac:dyDescent="0.2">
      <c r="N720" s="18"/>
    </row>
    <row r="721" spans="14:14" x14ac:dyDescent="0.2">
      <c r="N721" s="18"/>
    </row>
    <row r="722" spans="14:14" x14ac:dyDescent="0.2">
      <c r="N722" s="18"/>
    </row>
    <row r="723" spans="14:14" x14ac:dyDescent="0.2">
      <c r="N723" s="18"/>
    </row>
    <row r="724" spans="14:14" x14ac:dyDescent="0.2">
      <c r="N724" s="18"/>
    </row>
    <row r="725" spans="14:14" x14ac:dyDescent="0.2">
      <c r="N725" s="18"/>
    </row>
    <row r="726" spans="14:14" x14ac:dyDescent="0.2">
      <c r="N726" s="18"/>
    </row>
    <row r="727" spans="14:14" x14ac:dyDescent="0.2">
      <c r="N727" s="18"/>
    </row>
    <row r="728" spans="14:14" x14ac:dyDescent="0.2">
      <c r="N728" s="18"/>
    </row>
    <row r="729" spans="14:14" x14ac:dyDescent="0.2">
      <c r="N729" s="18"/>
    </row>
    <row r="730" spans="14:14" x14ac:dyDescent="0.2">
      <c r="N730" s="18"/>
    </row>
    <row r="731" spans="14:14" x14ac:dyDescent="0.2">
      <c r="N731" s="18"/>
    </row>
    <row r="732" spans="14:14" x14ac:dyDescent="0.2">
      <c r="N732" s="18"/>
    </row>
    <row r="733" spans="14:14" x14ac:dyDescent="0.2">
      <c r="N733" s="18"/>
    </row>
    <row r="734" spans="14:14" x14ac:dyDescent="0.2">
      <c r="N734" s="18"/>
    </row>
    <row r="735" spans="14:14" x14ac:dyDescent="0.2">
      <c r="N735" s="18"/>
    </row>
    <row r="736" spans="14:14" x14ac:dyDescent="0.2">
      <c r="N736" s="18"/>
    </row>
    <row r="737" spans="14:14" x14ac:dyDescent="0.2">
      <c r="N737" s="18"/>
    </row>
    <row r="738" spans="14:14" x14ac:dyDescent="0.2">
      <c r="N738" s="18"/>
    </row>
    <row r="739" spans="14:14" x14ac:dyDescent="0.2">
      <c r="N739" s="18"/>
    </row>
    <row r="740" spans="14:14" x14ac:dyDescent="0.2">
      <c r="N740" s="18"/>
    </row>
    <row r="741" spans="14:14" x14ac:dyDescent="0.2">
      <c r="N741" s="18"/>
    </row>
    <row r="742" spans="14:14" x14ac:dyDescent="0.2">
      <c r="N742" s="18"/>
    </row>
    <row r="743" spans="14:14" x14ac:dyDescent="0.2">
      <c r="N743" s="18"/>
    </row>
    <row r="744" spans="14:14" x14ac:dyDescent="0.2">
      <c r="N744" s="18"/>
    </row>
    <row r="745" spans="14:14" x14ac:dyDescent="0.2">
      <c r="N745" s="18"/>
    </row>
    <row r="746" spans="14:14" x14ac:dyDescent="0.2">
      <c r="N746" s="18"/>
    </row>
    <row r="747" spans="14:14" x14ac:dyDescent="0.2">
      <c r="N747" s="18"/>
    </row>
    <row r="748" spans="14:14" x14ac:dyDescent="0.2">
      <c r="N748" s="18"/>
    </row>
    <row r="749" spans="14:14" x14ac:dyDescent="0.2">
      <c r="N749" s="18"/>
    </row>
    <row r="750" spans="14:14" x14ac:dyDescent="0.2">
      <c r="N750" s="18"/>
    </row>
    <row r="751" spans="14:14" x14ac:dyDescent="0.2">
      <c r="N751" s="18"/>
    </row>
    <row r="752" spans="14:14" x14ac:dyDescent="0.2">
      <c r="N752" s="18"/>
    </row>
    <row r="753" spans="14:14" x14ac:dyDescent="0.2">
      <c r="N753" s="18"/>
    </row>
    <row r="754" spans="14:14" x14ac:dyDescent="0.2">
      <c r="N754" s="18"/>
    </row>
    <row r="755" spans="14:14" x14ac:dyDescent="0.2">
      <c r="N755" s="18"/>
    </row>
    <row r="756" spans="14:14" x14ac:dyDescent="0.2">
      <c r="N756" s="18"/>
    </row>
    <row r="757" spans="14:14" x14ac:dyDescent="0.2">
      <c r="N757" s="18"/>
    </row>
    <row r="758" spans="14:14" x14ac:dyDescent="0.2">
      <c r="N758" s="18"/>
    </row>
    <row r="759" spans="14:14" x14ac:dyDescent="0.2">
      <c r="N759" s="18"/>
    </row>
    <row r="760" spans="14:14" x14ac:dyDescent="0.2">
      <c r="N760" s="18"/>
    </row>
    <row r="761" spans="14:14" x14ac:dyDescent="0.2">
      <c r="N761" s="18"/>
    </row>
    <row r="762" spans="14:14" x14ac:dyDescent="0.2">
      <c r="N762" s="18"/>
    </row>
    <row r="763" spans="14:14" x14ac:dyDescent="0.2">
      <c r="N763" s="18"/>
    </row>
    <row r="764" spans="14:14" x14ac:dyDescent="0.2">
      <c r="N764" s="18"/>
    </row>
    <row r="765" spans="14:14" x14ac:dyDescent="0.2">
      <c r="N765" s="18"/>
    </row>
    <row r="766" spans="14:14" x14ac:dyDescent="0.2">
      <c r="N766" s="18"/>
    </row>
    <row r="767" spans="14:14" x14ac:dyDescent="0.2">
      <c r="N767" s="18"/>
    </row>
    <row r="768" spans="14:14" x14ac:dyDescent="0.2">
      <c r="N768" s="18"/>
    </row>
    <row r="769" spans="14:14" x14ac:dyDescent="0.2">
      <c r="N769" s="18"/>
    </row>
    <row r="770" spans="14:14" x14ac:dyDescent="0.2">
      <c r="N770" s="18"/>
    </row>
    <row r="771" spans="14:14" x14ac:dyDescent="0.2">
      <c r="N771" s="18"/>
    </row>
    <row r="772" spans="14:14" x14ac:dyDescent="0.2">
      <c r="N772" s="18"/>
    </row>
    <row r="773" spans="14:14" x14ac:dyDescent="0.2">
      <c r="N773" s="18"/>
    </row>
    <row r="774" spans="14:14" x14ac:dyDescent="0.2">
      <c r="N774" s="18"/>
    </row>
    <row r="775" spans="14:14" x14ac:dyDescent="0.2">
      <c r="N775" s="18"/>
    </row>
    <row r="776" spans="14:14" x14ac:dyDescent="0.2">
      <c r="N776" s="18"/>
    </row>
    <row r="777" spans="14:14" x14ac:dyDescent="0.2">
      <c r="N777" s="18"/>
    </row>
    <row r="778" spans="14:14" x14ac:dyDescent="0.2">
      <c r="N778" s="18"/>
    </row>
    <row r="779" spans="14:14" x14ac:dyDescent="0.2">
      <c r="N779" s="18"/>
    </row>
    <row r="780" spans="14:14" x14ac:dyDescent="0.2">
      <c r="N780" s="18"/>
    </row>
    <row r="781" spans="14:14" x14ac:dyDescent="0.2">
      <c r="N781" s="18"/>
    </row>
    <row r="782" spans="14:14" x14ac:dyDescent="0.2">
      <c r="N782" s="18"/>
    </row>
    <row r="783" spans="14:14" x14ac:dyDescent="0.2">
      <c r="N783" s="18"/>
    </row>
    <row r="784" spans="14:14" x14ac:dyDescent="0.2">
      <c r="N784" s="18"/>
    </row>
    <row r="785" spans="14:14" x14ac:dyDescent="0.2">
      <c r="N785" s="18"/>
    </row>
    <row r="786" spans="14:14" x14ac:dyDescent="0.2">
      <c r="N786" s="18"/>
    </row>
    <row r="787" spans="14:14" x14ac:dyDescent="0.2">
      <c r="N787" s="18"/>
    </row>
    <row r="788" spans="14:14" x14ac:dyDescent="0.2">
      <c r="N788" s="18"/>
    </row>
    <row r="789" spans="14:14" x14ac:dyDescent="0.2">
      <c r="N789" s="18"/>
    </row>
    <row r="790" spans="14:14" x14ac:dyDescent="0.2">
      <c r="N790" s="18"/>
    </row>
    <row r="791" spans="14:14" x14ac:dyDescent="0.2">
      <c r="N791" s="18"/>
    </row>
    <row r="792" spans="14:14" x14ac:dyDescent="0.2">
      <c r="N792" s="18"/>
    </row>
    <row r="793" spans="14:14" x14ac:dyDescent="0.2">
      <c r="N793" s="18"/>
    </row>
    <row r="794" spans="14:14" x14ac:dyDescent="0.2">
      <c r="N794" s="18"/>
    </row>
    <row r="795" spans="14:14" x14ac:dyDescent="0.2">
      <c r="N795" s="18"/>
    </row>
    <row r="796" spans="14:14" x14ac:dyDescent="0.2">
      <c r="N796" s="18"/>
    </row>
    <row r="797" spans="14:14" x14ac:dyDescent="0.2">
      <c r="N797" s="18"/>
    </row>
    <row r="798" spans="14:14" x14ac:dyDescent="0.2">
      <c r="N798" s="18"/>
    </row>
    <row r="799" spans="14:14" x14ac:dyDescent="0.2">
      <c r="N799" s="18"/>
    </row>
    <row r="800" spans="14:14" x14ac:dyDescent="0.2">
      <c r="N800" s="18"/>
    </row>
    <row r="801" spans="14:14" x14ac:dyDescent="0.2">
      <c r="N801" s="18"/>
    </row>
    <row r="802" spans="14:14" x14ac:dyDescent="0.2">
      <c r="N802" s="18"/>
    </row>
    <row r="803" spans="14:14" x14ac:dyDescent="0.2">
      <c r="N803" s="18"/>
    </row>
    <row r="804" spans="14:14" x14ac:dyDescent="0.2">
      <c r="N804" s="18"/>
    </row>
    <row r="805" spans="14:14" x14ac:dyDescent="0.2">
      <c r="N805" s="18"/>
    </row>
    <row r="806" spans="14:14" x14ac:dyDescent="0.2">
      <c r="N806" s="18"/>
    </row>
    <row r="807" spans="14:14" x14ac:dyDescent="0.2">
      <c r="N807" s="18"/>
    </row>
    <row r="808" spans="14:14" x14ac:dyDescent="0.2">
      <c r="N808" s="18"/>
    </row>
    <row r="809" spans="14:14" x14ac:dyDescent="0.2">
      <c r="N809" s="18"/>
    </row>
    <row r="810" spans="14:14" x14ac:dyDescent="0.2">
      <c r="N810" s="18"/>
    </row>
    <row r="811" spans="14:14" x14ac:dyDescent="0.2">
      <c r="N811" s="18"/>
    </row>
    <row r="812" spans="14:14" x14ac:dyDescent="0.2">
      <c r="N812" s="18"/>
    </row>
    <row r="813" spans="14:14" x14ac:dyDescent="0.2">
      <c r="N813" s="18"/>
    </row>
    <row r="814" spans="14:14" x14ac:dyDescent="0.2">
      <c r="N814" s="18"/>
    </row>
    <row r="815" spans="14:14" x14ac:dyDescent="0.2">
      <c r="N815" s="18"/>
    </row>
    <row r="816" spans="14:14" x14ac:dyDescent="0.2">
      <c r="N816" s="18"/>
    </row>
    <row r="817" spans="14:14" x14ac:dyDescent="0.2">
      <c r="N817" s="18"/>
    </row>
    <row r="818" spans="14:14" x14ac:dyDescent="0.2">
      <c r="N818" s="18"/>
    </row>
    <row r="819" spans="14:14" x14ac:dyDescent="0.2">
      <c r="N819" s="18"/>
    </row>
    <row r="820" spans="14:14" x14ac:dyDescent="0.2">
      <c r="N820" s="18"/>
    </row>
    <row r="821" spans="14:14" x14ac:dyDescent="0.2">
      <c r="N821" s="18"/>
    </row>
    <row r="822" spans="14:14" x14ac:dyDescent="0.2">
      <c r="N822" s="18"/>
    </row>
    <row r="823" spans="14:14" x14ac:dyDescent="0.2">
      <c r="N823" s="18"/>
    </row>
    <row r="824" spans="14:14" x14ac:dyDescent="0.2">
      <c r="N824" s="18"/>
    </row>
    <row r="825" spans="14:14" x14ac:dyDescent="0.2">
      <c r="N825" s="18"/>
    </row>
    <row r="826" spans="14:14" x14ac:dyDescent="0.2">
      <c r="N826" s="18"/>
    </row>
    <row r="827" spans="14:14" x14ac:dyDescent="0.2">
      <c r="N827" s="18"/>
    </row>
    <row r="828" spans="14:14" x14ac:dyDescent="0.2">
      <c r="N828" s="18"/>
    </row>
    <row r="829" spans="14:14" x14ac:dyDescent="0.2">
      <c r="N829" s="18"/>
    </row>
    <row r="830" spans="14:14" x14ac:dyDescent="0.2">
      <c r="N830" s="18"/>
    </row>
    <row r="831" spans="14:14" x14ac:dyDescent="0.2">
      <c r="N831" s="18"/>
    </row>
    <row r="832" spans="14:14" x14ac:dyDescent="0.2">
      <c r="N832" s="18"/>
    </row>
    <row r="833" spans="14:14" x14ac:dyDescent="0.2">
      <c r="N833" s="18"/>
    </row>
    <row r="834" spans="14:14" x14ac:dyDescent="0.2">
      <c r="N834" s="18"/>
    </row>
    <row r="835" spans="14:14" x14ac:dyDescent="0.2">
      <c r="N835" s="18"/>
    </row>
    <row r="836" spans="14:14" x14ac:dyDescent="0.2">
      <c r="N836" s="18"/>
    </row>
    <row r="837" spans="14:14" x14ac:dyDescent="0.2">
      <c r="N837" s="18"/>
    </row>
    <row r="838" spans="14:14" x14ac:dyDescent="0.2">
      <c r="N838" s="18"/>
    </row>
    <row r="839" spans="14:14" x14ac:dyDescent="0.2">
      <c r="N839" s="18"/>
    </row>
    <row r="840" spans="14:14" x14ac:dyDescent="0.2">
      <c r="N840" s="18"/>
    </row>
    <row r="841" spans="14:14" x14ac:dyDescent="0.2">
      <c r="N841" s="18"/>
    </row>
    <row r="842" spans="14:14" x14ac:dyDescent="0.2">
      <c r="N842" s="18"/>
    </row>
    <row r="843" spans="14:14" x14ac:dyDescent="0.2">
      <c r="N843" s="18"/>
    </row>
    <row r="844" spans="14:14" x14ac:dyDescent="0.2">
      <c r="N844" s="18"/>
    </row>
    <row r="845" spans="14:14" x14ac:dyDescent="0.2">
      <c r="N845" s="18"/>
    </row>
    <row r="846" spans="14:14" x14ac:dyDescent="0.2">
      <c r="N846" s="18"/>
    </row>
    <row r="847" spans="14:14" x14ac:dyDescent="0.2">
      <c r="N847" s="18"/>
    </row>
    <row r="848" spans="14:14" x14ac:dyDescent="0.2">
      <c r="N848" s="18"/>
    </row>
    <row r="849" spans="14:14" x14ac:dyDescent="0.2">
      <c r="N849" s="18"/>
    </row>
    <row r="850" spans="14:14" x14ac:dyDescent="0.2">
      <c r="N850" s="18"/>
    </row>
    <row r="851" spans="14:14" x14ac:dyDescent="0.2">
      <c r="N851" s="18"/>
    </row>
    <row r="852" spans="14:14" x14ac:dyDescent="0.2">
      <c r="N852" s="18"/>
    </row>
    <row r="853" spans="14:14" x14ac:dyDescent="0.2">
      <c r="N853" s="18"/>
    </row>
    <row r="854" spans="14:14" x14ac:dyDescent="0.2">
      <c r="N854" s="18"/>
    </row>
    <row r="855" spans="14:14" x14ac:dyDescent="0.2">
      <c r="N855" s="18"/>
    </row>
    <row r="856" spans="14:14" x14ac:dyDescent="0.2">
      <c r="N856" s="18"/>
    </row>
    <row r="857" spans="14:14" x14ac:dyDescent="0.2">
      <c r="N857" s="18"/>
    </row>
    <row r="858" spans="14:14" x14ac:dyDescent="0.2">
      <c r="N858" s="18"/>
    </row>
    <row r="859" spans="14:14" x14ac:dyDescent="0.2">
      <c r="N859" s="18"/>
    </row>
    <row r="860" spans="14:14" x14ac:dyDescent="0.2">
      <c r="N860" s="18"/>
    </row>
    <row r="861" spans="14:14" x14ac:dyDescent="0.2">
      <c r="N861" s="18"/>
    </row>
    <row r="862" spans="14:14" x14ac:dyDescent="0.2">
      <c r="N862" s="18"/>
    </row>
    <row r="863" spans="14:14" x14ac:dyDescent="0.2">
      <c r="N863" s="18"/>
    </row>
    <row r="864" spans="14:14" x14ac:dyDescent="0.2">
      <c r="N864" s="18"/>
    </row>
    <row r="865" spans="14:14" x14ac:dyDescent="0.2">
      <c r="N865" s="18"/>
    </row>
    <row r="866" spans="14:14" x14ac:dyDescent="0.2">
      <c r="N866" s="18"/>
    </row>
    <row r="867" spans="14:14" x14ac:dyDescent="0.2">
      <c r="N867" s="18"/>
    </row>
    <row r="868" spans="14:14" x14ac:dyDescent="0.2">
      <c r="N868" s="18"/>
    </row>
    <row r="869" spans="14:14" x14ac:dyDescent="0.2">
      <c r="N869" s="18"/>
    </row>
    <row r="870" spans="14:14" x14ac:dyDescent="0.2">
      <c r="N870" s="18"/>
    </row>
    <row r="871" spans="14:14" x14ac:dyDescent="0.2">
      <c r="N871" s="18"/>
    </row>
    <row r="872" spans="14:14" x14ac:dyDescent="0.2">
      <c r="N872" s="18"/>
    </row>
    <row r="873" spans="14:14" x14ac:dyDescent="0.2">
      <c r="N873" s="18"/>
    </row>
    <row r="874" spans="14:14" x14ac:dyDescent="0.2">
      <c r="N874" s="18"/>
    </row>
    <row r="875" spans="14:14" x14ac:dyDescent="0.2">
      <c r="N875" s="18"/>
    </row>
    <row r="876" spans="14:14" x14ac:dyDescent="0.2">
      <c r="N876" s="18"/>
    </row>
    <row r="877" spans="14:14" x14ac:dyDescent="0.2">
      <c r="N877" s="18"/>
    </row>
    <row r="878" spans="14:14" x14ac:dyDescent="0.2">
      <c r="N878" s="18"/>
    </row>
    <row r="879" spans="14:14" x14ac:dyDescent="0.2">
      <c r="N879" s="18"/>
    </row>
    <row r="880" spans="14:14" x14ac:dyDescent="0.2">
      <c r="N880" s="18"/>
    </row>
    <row r="881" spans="14:14" x14ac:dyDescent="0.2">
      <c r="N881" s="18"/>
    </row>
    <row r="882" spans="14:14" x14ac:dyDescent="0.2">
      <c r="N882" s="18"/>
    </row>
    <row r="883" spans="14:14" x14ac:dyDescent="0.2">
      <c r="N883" s="18"/>
    </row>
    <row r="884" spans="14:14" x14ac:dyDescent="0.2">
      <c r="N884" s="18"/>
    </row>
    <row r="885" spans="14:14" x14ac:dyDescent="0.2">
      <c r="N885" s="18"/>
    </row>
    <row r="886" spans="14:14" x14ac:dyDescent="0.2">
      <c r="N886" s="18"/>
    </row>
    <row r="887" spans="14:14" x14ac:dyDescent="0.2">
      <c r="N887" s="18"/>
    </row>
    <row r="888" spans="14:14" x14ac:dyDescent="0.2">
      <c r="N888" s="18"/>
    </row>
    <row r="889" spans="14:14" x14ac:dyDescent="0.2">
      <c r="N889" s="18"/>
    </row>
    <row r="890" spans="14:14" x14ac:dyDescent="0.2">
      <c r="N890" s="18"/>
    </row>
    <row r="891" spans="14:14" x14ac:dyDescent="0.2">
      <c r="N891" s="18"/>
    </row>
    <row r="892" spans="14:14" x14ac:dyDescent="0.2">
      <c r="N892" s="18"/>
    </row>
    <row r="893" spans="14:14" x14ac:dyDescent="0.2">
      <c r="N893" s="18"/>
    </row>
    <row r="894" spans="14:14" x14ac:dyDescent="0.2">
      <c r="N894" s="18"/>
    </row>
    <row r="895" spans="14:14" x14ac:dyDescent="0.2">
      <c r="N895" s="18"/>
    </row>
    <row r="896" spans="14:14" x14ac:dyDescent="0.2">
      <c r="N896" s="18"/>
    </row>
    <row r="897" spans="14:14" x14ac:dyDescent="0.2">
      <c r="N897" s="18"/>
    </row>
    <row r="898" spans="14:14" x14ac:dyDescent="0.2">
      <c r="N898" s="18"/>
    </row>
    <row r="899" spans="14:14" x14ac:dyDescent="0.2">
      <c r="N899" s="18"/>
    </row>
    <row r="900" spans="14:14" x14ac:dyDescent="0.2">
      <c r="N900" s="18"/>
    </row>
    <row r="901" spans="14:14" x14ac:dyDescent="0.2">
      <c r="N901" s="18"/>
    </row>
    <row r="902" spans="14:14" x14ac:dyDescent="0.2">
      <c r="N902" s="18"/>
    </row>
    <row r="903" spans="14:14" x14ac:dyDescent="0.2">
      <c r="N903" s="18"/>
    </row>
    <row r="904" spans="14:14" x14ac:dyDescent="0.2">
      <c r="N904" s="18"/>
    </row>
    <row r="905" spans="14:14" x14ac:dyDescent="0.2">
      <c r="N905" s="18"/>
    </row>
    <row r="906" spans="14:14" x14ac:dyDescent="0.2">
      <c r="N906" s="18"/>
    </row>
    <row r="907" spans="14:14" x14ac:dyDescent="0.2">
      <c r="N907" s="18"/>
    </row>
    <row r="908" spans="14:14" x14ac:dyDescent="0.2">
      <c r="N908" s="18"/>
    </row>
    <row r="909" spans="14:14" x14ac:dyDescent="0.2">
      <c r="N909" s="18"/>
    </row>
    <row r="910" spans="14:14" x14ac:dyDescent="0.2">
      <c r="N910" s="18"/>
    </row>
    <row r="911" spans="14:14" x14ac:dyDescent="0.2">
      <c r="N911" s="18"/>
    </row>
    <row r="912" spans="14:14" x14ac:dyDescent="0.2">
      <c r="N912" s="18"/>
    </row>
    <row r="913" spans="14:14" x14ac:dyDescent="0.2">
      <c r="N913" s="18"/>
    </row>
    <row r="914" spans="14:14" x14ac:dyDescent="0.2">
      <c r="N914" s="18"/>
    </row>
    <row r="915" spans="14:14" x14ac:dyDescent="0.2">
      <c r="N915" s="18"/>
    </row>
    <row r="916" spans="14:14" x14ac:dyDescent="0.2">
      <c r="N916" s="18"/>
    </row>
    <row r="917" spans="14:14" x14ac:dyDescent="0.2">
      <c r="N917" s="18"/>
    </row>
    <row r="918" spans="14:14" x14ac:dyDescent="0.2">
      <c r="N918" s="18"/>
    </row>
    <row r="919" spans="14:14" x14ac:dyDescent="0.2">
      <c r="N919" s="18"/>
    </row>
    <row r="920" spans="14:14" x14ac:dyDescent="0.2">
      <c r="N920" s="18"/>
    </row>
    <row r="921" spans="14:14" x14ac:dyDescent="0.2">
      <c r="N921" s="18"/>
    </row>
    <row r="922" spans="14:14" x14ac:dyDescent="0.2">
      <c r="N922" s="18"/>
    </row>
    <row r="923" spans="14:14" x14ac:dyDescent="0.2">
      <c r="N923" s="18"/>
    </row>
    <row r="924" spans="14:14" x14ac:dyDescent="0.2">
      <c r="N924" s="18"/>
    </row>
    <row r="925" spans="14:14" x14ac:dyDescent="0.2">
      <c r="N925" s="18"/>
    </row>
    <row r="926" spans="14:14" x14ac:dyDescent="0.2">
      <c r="N926" s="18"/>
    </row>
    <row r="927" spans="14:14" x14ac:dyDescent="0.2">
      <c r="N927" s="18"/>
    </row>
    <row r="928" spans="14:14" x14ac:dyDescent="0.2">
      <c r="N928" s="18"/>
    </row>
    <row r="929" spans="14:14" x14ac:dyDescent="0.2">
      <c r="N929" s="18"/>
    </row>
    <row r="930" spans="14:14" x14ac:dyDescent="0.2">
      <c r="N930" s="18"/>
    </row>
    <row r="931" spans="14:14" x14ac:dyDescent="0.2">
      <c r="N931" s="18"/>
    </row>
    <row r="932" spans="14:14" x14ac:dyDescent="0.2">
      <c r="N932" s="18"/>
    </row>
    <row r="933" spans="14:14" x14ac:dyDescent="0.2">
      <c r="N933" s="18"/>
    </row>
    <row r="934" spans="14:14" x14ac:dyDescent="0.2">
      <c r="N934" s="18"/>
    </row>
    <row r="935" spans="14:14" x14ac:dyDescent="0.2">
      <c r="N935" s="18"/>
    </row>
    <row r="936" spans="14:14" x14ac:dyDescent="0.2">
      <c r="N936" s="18"/>
    </row>
    <row r="937" spans="14:14" x14ac:dyDescent="0.2">
      <c r="N937" s="18"/>
    </row>
    <row r="938" spans="14:14" x14ac:dyDescent="0.2">
      <c r="N938" s="18"/>
    </row>
    <row r="939" spans="14:14" x14ac:dyDescent="0.2">
      <c r="N939" s="18"/>
    </row>
    <row r="940" spans="14:14" x14ac:dyDescent="0.2">
      <c r="N940" s="18"/>
    </row>
    <row r="941" spans="14:14" x14ac:dyDescent="0.2">
      <c r="N941" s="18"/>
    </row>
    <row r="942" spans="14:14" x14ac:dyDescent="0.2">
      <c r="N942" s="18"/>
    </row>
    <row r="943" spans="14:14" x14ac:dyDescent="0.2">
      <c r="N943" s="18"/>
    </row>
    <row r="944" spans="14:14" x14ac:dyDescent="0.2">
      <c r="N944" s="18"/>
    </row>
    <row r="945" spans="14:14" x14ac:dyDescent="0.2">
      <c r="N945" s="18"/>
    </row>
    <row r="946" spans="14:14" x14ac:dyDescent="0.2">
      <c r="N946" s="18"/>
    </row>
    <row r="947" spans="14:14" x14ac:dyDescent="0.2">
      <c r="N947" s="18"/>
    </row>
    <row r="948" spans="14:14" x14ac:dyDescent="0.2">
      <c r="N948" s="18"/>
    </row>
    <row r="949" spans="14:14" x14ac:dyDescent="0.2">
      <c r="N949" s="18"/>
    </row>
    <row r="950" spans="14:14" x14ac:dyDescent="0.2">
      <c r="N950" s="18"/>
    </row>
    <row r="951" spans="14:14" x14ac:dyDescent="0.2">
      <c r="N951" s="18"/>
    </row>
    <row r="952" spans="14:14" x14ac:dyDescent="0.2">
      <c r="N952" s="18"/>
    </row>
    <row r="953" spans="14:14" x14ac:dyDescent="0.2">
      <c r="N953" s="18"/>
    </row>
    <row r="954" spans="14:14" x14ac:dyDescent="0.2">
      <c r="N954" s="18"/>
    </row>
    <row r="955" spans="14:14" x14ac:dyDescent="0.2">
      <c r="N955" s="18"/>
    </row>
    <row r="956" spans="14:14" x14ac:dyDescent="0.2">
      <c r="N956" s="18"/>
    </row>
    <row r="957" spans="14:14" x14ac:dyDescent="0.2">
      <c r="N957" s="18"/>
    </row>
    <row r="958" spans="14:14" x14ac:dyDescent="0.2">
      <c r="N958" s="18"/>
    </row>
    <row r="959" spans="14:14" x14ac:dyDescent="0.2">
      <c r="N959" s="18"/>
    </row>
    <row r="960" spans="14:14" x14ac:dyDescent="0.2">
      <c r="N960" s="18"/>
    </row>
    <row r="961" spans="14:14" x14ac:dyDescent="0.2">
      <c r="N961" s="18"/>
    </row>
    <row r="962" spans="14:14" x14ac:dyDescent="0.2">
      <c r="N962" s="18"/>
    </row>
    <row r="963" spans="14:14" x14ac:dyDescent="0.2">
      <c r="N963" s="18"/>
    </row>
    <row r="964" spans="14:14" x14ac:dyDescent="0.2">
      <c r="N964" s="18"/>
    </row>
    <row r="965" spans="14:14" x14ac:dyDescent="0.2">
      <c r="N965" s="18"/>
    </row>
    <row r="966" spans="14:14" x14ac:dyDescent="0.2">
      <c r="N966" s="18"/>
    </row>
    <row r="967" spans="14:14" x14ac:dyDescent="0.2">
      <c r="N967" s="18"/>
    </row>
    <row r="968" spans="14:14" x14ac:dyDescent="0.2">
      <c r="N968" s="18"/>
    </row>
    <row r="969" spans="14:14" x14ac:dyDescent="0.2">
      <c r="N969" s="18"/>
    </row>
    <row r="970" spans="14:14" x14ac:dyDescent="0.2">
      <c r="N970" s="18"/>
    </row>
    <row r="971" spans="14:14" x14ac:dyDescent="0.2">
      <c r="N971" s="18"/>
    </row>
    <row r="972" spans="14:14" x14ac:dyDescent="0.2">
      <c r="N972" s="18"/>
    </row>
    <row r="973" spans="14:14" x14ac:dyDescent="0.2">
      <c r="N973" s="18"/>
    </row>
    <row r="974" spans="14:14" x14ac:dyDescent="0.2">
      <c r="N974" s="18"/>
    </row>
    <row r="975" spans="14:14" x14ac:dyDescent="0.2">
      <c r="N975" s="18"/>
    </row>
    <row r="976" spans="14:14" x14ac:dyDescent="0.2">
      <c r="N976" s="18"/>
    </row>
    <row r="977" spans="14:14" x14ac:dyDescent="0.2">
      <c r="N977" s="18"/>
    </row>
    <row r="978" spans="14:14" x14ac:dyDescent="0.2">
      <c r="N978" s="18"/>
    </row>
    <row r="979" spans="14:14" x14ac:dyDescent="0.2">
      <c r="N979" s="18"/>
    </row>
    <row r="980" spans="14:14" x14ac:dyDescent="0.2">
      <c r="N980" s="18"/>
    </row>
    <row r="981" spans="14:14" x14ac:dyDescent="0.2">
      <c r="N981" s="18"/>
    </row>
    <row r="982" spans="14:14" x14ac:dyDescent="0.2">
      <c r="N982" s="18"/>
    </row>
    <row r="983" spans="14:14" x14ac:dyDescent="0.2">
      <c r="N983" s="18"/>
    </row>
    <row r="984" spans="14:14" x14ac:dyDescent="0.2">
      <c r="N984" s="18"/>
    </row>
    <row r="985" spans="14:14" x14ac:dyDescent="0.2">
      <c r="N985" s="18"/>
    </row>
    <row r="986" spans="14:14" x14ac:dyDescent="0.2">
      <c r="N986" s="18"/>
    </row>
    <row r="987" spans="14:14" x14ac:dyDescent="0.2">
      <c r="N987" s="18"/>
    </row>
    <row r="988" spans="14:14" x14ac:dyDescent="0.2">
      <c r="N988" s="18"/>
    </row>
    <row r="989" spans="14:14" x14ac:dyDescent="0.2">
      <c r="N989" s="18"/>
    </row>
    <row r="990" spans="14:14" x14ac:dyDescent="0.2">
      <c r="N990" s="18"/>
    </row>
    <row r="991" spans="14:14" x14ac:dyDescent="0.2">
      <c r="N991" s="18"/>
    </row>
    <row r="992" spans="14:14" x14ac:dyDescent="0.2">
      <c r="N992" s="18"/>
    </row>
    <row r="993" spans="14:14" x14ac:dyDescent="0.2">
      <c r="N993" s="18"/>
    </row>
    <row r="994" spans="14:14" x14ac:dyDescent="0.2">
      <c r="N994" s="18"/>
    </row>
    <row r="995" spans="14:14" x14ac:dyDescent="0.2">
      <c r="N995" s="18"/>
    </row>
    <row r="996" spans="14:14" x14ac:dyDescent="0.2">
      <c r="N996" s="18"/>
    </row>
    <row r="997" spans="14:14" x14ac:dyDescent="0.2">
      <c r="N997" s="18"/>
    </row>
    <row r="998" spans="14:14" x14ac:dyDescent="0.2">
      <c r="N998" s="18"/>
    </row>
    <row r="999" spans="14:14" x14ac:dyDescent="0.2">
      <c r="N999" s="18"/>
    </row>
    <row r="1000" spans="14:14" x14ac:dyDescent="0.2">
      <c r="N1000" s="18"/>
    </row>
    <row r="1001" spans="14:14" x14ac:dyDescent="0.2">
      <c r="N1001" s="18"/>
    </row>
    <row r="1002" spans="14:14" x14ac:dyDescent="0.2">
      <c r="N1002" s="18"/>
    </row>
    <row r="1003" spans="14:14" x14ac:dyDescent="0.2">
      <c r="N1003" s="18"/>
    </row>
    <row r="1004" spans="14:14" x14ac:dyDescent="0.2">
      <c r="N1004" s="18"/>
    </row>
    <row r="1005" spans="14:14" x14ac:dyDescent="0.2">
      <c r="N1005" s="18"/>
    </row>
    <row r="1006" spans="14:14" x14ac:dyDescent="0.2">
      <c r="N1006" s="18"/>
    </row>
    <row r="1007" spans="14:14" x14ac:dyDescent="0.2">
      <c r="N1007" s="18"/>
    </row>
    <row r="1008" spans="14:14" x14ac:dyDescent="0.2">
      <c r="N1008" s="18"/>
    </row>
    <row r="1009" spans="14:14" x14ac:dyDescent="0.2">
      <c r="N1009" s="18"/>
    </row>
    <row r="1010" spans="14:14" x14ac:dyDescent="0.2">
      <c r="N1010" s="18"/>
    </row>
    <row r="1011" spans="14:14" x14ac:dyDescent="0.2">
      <c r="N1011" s="18"/>
    </row>
    <row r="1012" spans="14:14" x14ac:dyDescent="0.2">
      <c r="N1012" s="18"/>
    </row>
    <row r="1013" spans="14:14" x14ac:dyDescent="0.2">
      <c r="N1013" s="18"/>
    </row>
    <row r="1014" spans="14:14" x14ac:dyDescent="0.2">
      <c r="N1014" s="18"/>
    </row>
    <row r="1015" spans="14:14" x14ac:dyDescent="0.2">
      <c r="N1015" s="18"/>
    </row>
    <row r="1016" spans="14:14" x14ac:dyDescent="0.2">
      <c r="N1016" s="18"/>
    </row>
    <row r="1017" spans="14:14" x14ac:dyDescent="0.2">
      <c r="N1017" s="18"/>
    </row>
    <row r="1018" spans="14:14" x14ac:dyDescent="0.2">
      <c r="N1018" s="18"/>
    </row>
    <row r="1019" spans="14:14" x14ac:dyDescent="0.2">
      <c r="N1019" s="18"/>
    </row>
    <row r="1020" spans="14:14" x14ac:dyDescent="0.2">
      <c r="N1020" s="18"/>
    </row>
    <row r="1021" spans="14:14" x14ac:dyDescent="0.2">
      <c r="N1021" s="18"/>
    </row>
    <row r="1022" spans="14:14" x14ac:dyDescent="0.2">
      <c r="N1022" s="18"/>
    </row>
    <row r="1023" spans="14:14" x14ac:dyDescent="0.2">
      <c r="N1023" s="18"/>
    </row>
    <row r="1024" spans="14:14" x14ac:dyDescent="0.2">
      <c r="N1024" s="18"/>
    </row>
    <row r="1025" spans="14:14" x14ac:dyDescent="0.2">
      <c r="N1025" s="18"/>
    </row>
    <row r="1026" spans="14:14" x14ac:dyDescent="0.2">
      <c r="N1026" s="18"/>
    </row>
    <row r="1027" spans="14:14" x14ac:dyDescent="0.2">
      <c r="N1027" s="18"/>
    </row>
    <row r="1028" spans="14:14" x14ac:dyDescent="0.2">
      <c r="N1028" s="18"/>
    </row>
    <row r="1029" spans="14:14" x14ac:dyDescent="0.2">
      <c r="N1029" s="18"/>
    </row>
    <row r="1030" spans="14:14" x14ac:dyDescent="0.2">
      <c r="N1030" s="18"/>
    </row>
    <row r="1031" spans="14:14" x14ac:dyDescent="0.2">
      <c r="N1031" s="18"/>
    </row>
    <row r="1032" spans="14:14" x14ac:dyDescent="0.2">
      <c r="N1032" s="18"/>
    </row>
    <row r="1033" spans="14:14" x14ac:dyDescent="0.2">
      <c r="N1033" s="18"/>
    </row>
    <row r="1034" spans="14:14" x14ac:dyDescent="0.2">
      <c r="N1034" s="18"/>
    </row>
    <row r="1035" spans="14:14" x14ac:dyDescent="0.2">
      <c r="N1035" s="18"/>
    </row>
    <row r="1036" spans="14:14" x14ac:dyDescent="0.2">
      <c r="N1036" s="18"/>
    </row>
    <row r="1037" spans="14:14" x14ac:dyDescent="0.2">
      <c r="N1037" s="18"/>
    </row>
    <row r="1038" spans="14:14" x14ac:dyDescent="0.2">
      <c r="N1038" s="18"/>
    </row>
    <row r="1039" spans="14:14" x14ac:dyDescent="0.2">
      <c r="N1039" s="18"/>
    </row>
    <row r="1040" spans="14:14" x14ac:dyDescent="0.2">
      <c r="N1040" s="18"/>
    </row>
    <row r="1041" spans="14:14" x14ac:dyDescent="0.2">
      <c r="N1041" s="18"/>
    </row>
    <row r="1042" spans="14:14" x14ac:dyDescent="0.2">
      <c r="N1042" s="18"/>
    </row>
    <row r="1043" spans="14:14" x14ac:dyDescent="0.2">
      <c r="N1043" s="18"/>
    </row>
    <row r="1044" spans="14:14" x14ac:dyDescent="0.2">
      <c r="N1044" s="18"/>
    </row>
    <row r="1045" spans="14:14" x14ac:dyDescent="0.2">
      <c r="N1045" s="18"/>
    </row>
    <row r="1046" spans="14:14" x14ac:dyDescent="0.2">
      <c r="N1046" s="18"/>
    </row>
    <row r="1047" spans="14:14" x14ac:dyDescent="0.2">
      <c r="N1047" s="18"/>
    </row>
    <row r="1048" spans="14:14" x14ac:dyDescent="0.2">
      <c r="N1048" s="18"/>
    </row>
    <row r="1049" spans="14:14" x14ac:dyDescent="0.2">
      <c r="N1049" s="18"/>
    </row>
    <row r="1050" spans="14:14" x14ac:dyDescent="0.2">
      <c r="N1050" s="18"/>
    </row>
    <row r="1051" spans="14:14" x14ac:dyDescent="0.2">
      <c r="N1051" s="18"/>
    </row>
    <row r="1052" spans="14:14" x14ac:dyDescent="0.2">
      <c r="N1052" s="18"/>
    </row>
    <row r="1053" spans="14:14" x14ac:dyDescent="0.2">
      <c r="N1053" s="18"/>
    </row>
    <row r="1054" spans="14:14" x14ac:dyDescent="0.2">
      <c r="N1054" s="18"/>
    </row>
    <row r="1055" spans="14:14" x14ac:dyDescent="0.2">
      <c r="N1055" s="18"/>
    </row>
    <row r="1056" spans="14:14" x14ac:dyDescent="0.2">
      <c r="N1056" s="18"/>
    </row>
    <row r="1057" spans="14:14" x14ac:dyDescent="0.2">
      <c r="N1057" s="18"/>
    </row>
    <row r="1058" spans="14:14" x14ac:dyDescent="0.2">
      <c r="N1058" s="18"/>
    </row>
    <row r="1059" spans="14:14" x14ac:dyDescent="0.2">
      <c r="N1059" s="18"/>
    </row>
    <row r="1060" spans="14:14" x14ac:dyDescent="0.2">
      <c r="N1060" s="18"/>
    </row>
    <row r="1061" spans="14:14" x14ac:dyDescent="0.2">
      <c r="N1061" s="18"/>
    </row>
    <row r="1062" spans="14:14" x14ac:dyDescent="0.2">
      <c r="N1062" s="18"/>
    </row>
    <row r="1063" spans="14:14" x14ac:dyDescent="0.2">
      <c r="N1063" s="18"/>
    </row>
    <row r="1064" spans="14:14" x14ac:dyDescent="0.2">
      <c r="N1064" s="18"/>
    </row>
    <row r="1065" spans="14:14" x14ac:dyDescent="0.2">
      <c r="N1065" s="18"/>
    </row>
    <row r="1066" spans="14:14" x14ac:dyDescent="0.2">
      <c r="N1066" s="18"/>
    </row>
    <row r="1067" spans="14:14" x14ac:dyDescent="0.2">
      <c r="N1067" s="18"/>
    </row>
    <row r="1068" spans="14:14" x14ac:dyDescent="0.2">
      <c r="N1068" s="18"/>
    </row>
    <row r="1069" spans="14:14" x14ac:dyDescent="0.2">
      <c r="N1069" s="18"/>
    </row>
    <row r="1070" spans="14:14" x14ac:dyDescent="0.2">
      <c r="N1070" s="18"/>
    </row>
    <row r="1071" spans="14:14" x14ac:dyDescent="0.2">
      <c r="N1071" s="18"/>
    </row>
    <row r="1072" spans="14:14" x14ac:dyDescent="0.2">
      <c r="N1072" s="18"/>
    </row>
    <row r="1073" spans="14:14" x14ac:dyDescent="0.2">
      <c r="N1073" s="18"/>
    </row>
    <row r="1074" spans="14:14" x14ac:dyDescent="0.2">
      <c r="N1074" s="18"/>
    </row>
    <row r="1075" spans="14:14" x14ac:dyDescent="0.2">
      <c r="N1075" s="18"/>
    </row>
    <row r="1076" spans="14:14" x14ac:dyDescent="0.2">
      <c r="N1076" s="18"/>
    </row>
    <row r="1077" spans="14:14" x14ac:dyDescent="0.2">
      <c r="N1077" s="18"/>
    </row>
    <row r="1078" spans="14:14" x14ac:dyDescent="0.2">
      <c r="N1078" s="18"/>
    </row>
    <row r="1079" spans="14:14" x14ac:dyDescent="0.2">
      <c r="N1079" s="18"/>
    </row>
    <row r="1080" spans="14:14" x14ac:dyDescent="0.2">
      <c r="N1080" s="18"/>
    </row>
    <row r="1081" spans="14:14" x14ac:dyDescent="0.2">
      <c r="N1081" s="18"/>
    </row>
    <row r="1082" spans="14:14" x14ac:dyDescent="0.2">
      <c r="N1082" s="18"/>
    </row>
    <row r="1083" spans="14:14" x14ac:dyDescent="0.2">
      <c r="N1083" s="18"/>
    </row>
    <row r="1084" spans="14:14" x14ac:dyDescent="0.2">
      <c r="N1084" s="18"/>
    </row>
    <row r="1085" spans="14:14" x14ac:dyDescent="0.2">
      <c r="N1085" s="18"/>
    </row>
    <row r="1086" spans="14:14" x14ac:dyDescent="0.2">
      <c r="N1086" s="18"/>
    </row>
    <row r="1087" spans="14:14" x14ac:dyDescent="0.2">
      <c r="N1087" s="18"/>
    </row>
    <row r="1088" spans="14:14" x14ac:dyDescent="0.2">
      <c r="N1088" s="18"/>
    </row>
    <row r="1089" spans="14:14" x14ac:dyDescent="0.2">
      <c r="N1089" s="18"/>
    </row>
    <row r="1090" spans="14:14" x14ac:dyDescent="0.2">
      <c r="N1090" s="18"/>
    </row>
    <row r="1091" spans="14:14" x14ac:dyDescent="0.2">
      <c r="N1091" s="18"/>
    </row>
    <row r="1092" spans="14:14" x14ac:dyDescent="0.2">
      <c r="N1092" s="18"/>
    </row>
    <row r="1093" spans="14:14" x14ac:dyDescent="0.2">
      <c r="N1093" s="18"/>
    </row>
    <row r="1094" spans="14:14" x14ac:dyDescent="0.2">
      <c r="N1094" s="18"/>
    </row>
    <row r="1095" spans="14:14" x14ac:dyDescent="0.2">
      <c r="N1095" s="18"/>
    </row>
    <row r="1096" spans="14:14" x14ac:dyDescent="0.2">
      <c r="N1096" s="18"/>
    </row>
    <row r="1097" spans="14:14" x14ac:dyDescent="0.2">
      <c r="N1097" s="18"/>
    </row>
    <row r="1098" spans="14:14" x14ac:dyDescent="0.2">
      <c r="N1098" s="18"/>
    </row>
    <row r="1099" spans="14:14" x14ac:dyDescent="0.2">
      <c r="N1099" s="18"/>
    </row>
    <row r="1100" spans="14:14" x14ac:dyDescent="0.2">
      <c r="N1100" s="18"/>
    </row>
    <row r="1101" spans="14:14" x14ac:dyDescent="0.2">
      <c r="N1101" s="18"/>
    </row>
    <row r="1102" spans="14:14" x14ac:dyDescent="0.2">
      <c r="N1102" s="18"/>
    </row>
    <row r="1103" spans="14:14" x14ac:dyDescent="0.2">
      <c r="N1103" s="18"/>
    </row>
    <row r="1104" spans="14:14" x14ac:dyDescent="0.2">
      <c r="N1104" s="18"/>
    </row>
    <row r="1105" spans="14:14" x14ac:dyDescent="0.2">
      <c r="N1105" s="18"/>
    </row>
    <row r="1106" spans="14:14" x14ac:dyDescent="0.2">
      <c r="N1106" s="18"/>
    </row>
    <row r="1107" spans="14:14" x14ac:dyDescent="0.2">
      <c r="N1107" s="18"/>
    </row>
    <row r="1108" spans="14:14" x14ac:dyDescent="0.2">
      <c r="N1108" s="18"/>
    </row>
    <row r="1109" spans="14:14" x14ac:dyDescent="0.2">
      <c r="N1109" s="18"/>
    </row>
    <row r="1110" spans="14:14" x14ac:dyDescent="0.2">
      <c r="N1110" s="18"/>
    </row>
    <row r="1111" spans="14:14" x14ac:dyDescent="0.2">
      <c r="N1111" s="18"/>
    </row>
    <row r="1112" spans="14:14" x14ac:dyDescent="0.2">
      <c r="N1112" s="18"/>
    </row>
    <row r="1113" spans="14:14" x14ac:dyDescent="0.2">
      <c r="N1113" s="18"/>
    </row>
    <row r="1114" spans="14:14" x14ac:dyDescent="0.2">
      <c r="N1114" s="18"/>
    </row>
    <row r="1115" spans="14:14" x14ac:dyDescent="0.2">
      <c r="N1115" s="18"/>
    </row>
    <row r="1116" spans="14:14" x14ac:dyDescent="0.2">
      <c r="N1116" s="18"/>
    </row>
    <row r="1117" spans="14:14" x14ac:dyDescent="0.2">
      <c r="N1117" s="18"/>
    </row>
    <row r="1118" spans="14:14" x14ac:dyDescent="0.2">
      <c r="N1118" s="18"/>
    </row>
    <row r="1119" spans="14:14" x14ac:dyDescent="0.2">
      <c r="N1119" s="18"/>
    </row>
    <row r="1120" spans="14:14" x14ac:dyDescent="0.2">
      <c r="N1120" s="18"/>
    </row>
    <row r="1121" spans="14:14" x14ac:dyDescent="0.2">
      <c r="N1121" s="18"/>
    </row>
    <row r="1122" spans="14:14" x14ac:dyDescent="0.2">
      <c r="N1122" s="18"/>
    </row>
    <row r="1123" spans="14:14" x14ac:dyDescent="0.2">
      <c r="N1123" s="18"/>
    </row>
    <row r="1124" spans="14:14" x14ac:dyDescent="0.2">
      <c r="N1124" s="18"/>
    </row>
    <row r="1125" spans="14:14" x14ac:dyDescent="0.2">
      <c r="N1125" s="18"/>
    </row>
    <row r="1126" spans="14:14" x14ac:dyDescent="0.2">
      <c r="N1126" s="18"/>
    </row>
    <row r="1127" spans="14:14" x14ac:dyDescent="0.2">
      <c r="N1127" s="18"/>
    </row>
    <row r="1128" spans="14:14" x14ac:dyDescent="0.2">
      <c r="N1128" s="18"/>
    </row>
    <row r="1129" spans="14:14" x14ac:dyDescent="0.2">
      <c r="N1129" s="18"/>
    </row>
    <row r="1130" spans="14:14" x14ac:dyDescent="0.2">
      <c r="N1130" s="18"/>
    </row>
    <row r="1131" spans="14:14" x14ac:dyDescent="0.2">
      <c r="N1131" s="18"/>
    </row>
    <row r="1132" spans="14:14" x14ac:dyDescent="0.2">
      <c r="N1132" s="18"/>
    </row>
    <row r="1133" spans="14:14" x14ac:dyDescent="0.2">
      <c r="N1133" s="18"/>
    </row>
    <row r="1134" spans="14:14" x14ac:dyDescent="0.2">
      <c r="N1134" s="18"/>
    </row>
    <row r="1135" spans="14:14" x14ac:dyDescent="0.2">
      <c r="N1135" s="18"/>
    </row>
    <row r="1136" spans="14:14" x14ac:dyDescent="0.2">
      <c r="N1136" s="18"/>
    </row>
    <row r="1137" spans="14:14" x14ac:dyDescent="0.2">
      <c r="N1137" s="18"/>
    </row>
    <row r="1138" spans="14:14" x14ac:dyDescent="0.2">
      <c r="N1138" s="18"/>
    </row>
    <row r="1139" spans="14:14" x14ac:dyDescent="0.2">
      <c r="N1139" s="18"/>
    </row>
    <row r="1140" spans="14:14" x14ac:dyDescent="0.2">
      <c r="N1140" s="18"/>
    </row>
    <row r="1141" spans="14:14" x14ac:dyDescent="0.2">
      <c r="N1141" s="18"/>
    </row>
    <row r="1142" spans="14:14" x14ac:dyDescent="0.2">
      <c r="N1142" s="18"/>
    </row>
    <row r="1143" spans="14:14" x14ac:dyDescent="0.2">
      <c r="N1143" s="18"/>
    </row>
    <row r="1144" spans="14:14" x14ac:dyDescent="0.2">
      <c r="N1144" s="18"/>
    </row>
    <row r="1145" spans="14:14" x14ac:dyDescent="0.2">
      <c r="N1145" s="18"/>
    </row>
    <row r="1146" spans="14:14" x14ac:dyDescent="0.2">
      <c r="N1146" s="18"/>
    </row>
    <row r="1147" spans="14:14" x14ac:dyDescent="0.2">
      <c r="N1147" s="18"/>
    </row>
    <row r="1148" spans="14:14" x14ac:dyDescent="0.2">
      <c r="N1148" s="18"/>
    </row>
    <row r="1149" spans="14:14" x14ac:dyDescent="0.2">
      <c r="N1149" s="18"/>
    </row>
    <row r="1150" spans="14:14" x14ac:dyDescent="0.2">
      <c r="N1150" s="18"/>
    </row>
    <row r="1151" spans="14:14" x14ac:dyDescent="0.2">
      <c r="N1151" s="18"/>
    </row>
    <row r="1152" spans="14:14" x14ac:dyDescent="0.2">
      <c r="N1152" s="18"/>
    </row>
    <row r="1153" spans="14:14" x14ac:dyDescent="0.2">
      <c r="N1153" s="18"/>
    </row>
    <row r="1154" spans="14:14" x14ac:dyDescent="0.2">
      <c r="N1154" s="18"/>
    </row>
    <row r="1155" spans="14:14" x14ac:dyDescent="0.2">
      <c r="N1155" s="18"/>
    </row>
    <row r="1156" spans="14:14" x14ac:dyDescent="0.2">
      <c r="N1156" s="18"/>
    </row>
    <row r="1157" spans="14:14" x14ac:dyDescent="0.2">
      <c r="N1157" s="18"/>
    </row>
    <row r="1158" spans="14:14" x14ac:dyDescent="0.2">
      <c r="N1158" s="18"/>
    </row>
    <row r="1159" spans="14:14" x14ac:dyDescent="0.2">
      <c r="N1159" s="18"/>
    </row>
    <row r="1160" spans="14:14" x14ac:dyDescent="0.2">
      <c r="N1160" s="18"/>
    </row>
    <row r="1161" spans="14:14" x14ac:dyDescent="0.2">
      <c r="N1161" s="18"/>
    </row>
    <row r="1162" spans="14:14" x14ac:dyDescent="0.2">
      <c r="N1162" s="18"/>
    </row>
    <row r="1163" spans="14:14" x14ac:dyDescent="0.2">
      <c r="N1163" s="18"/>
    </row>
    <row r="1164" spans="14:14" x14ac:dyDescent="0.2">
      <c r="N1164" s="18"/>
    </row>
    <row r="1165" spans="14:14" x14ac:dyDescent="0.2">
      <c r="N1165" s="18"/>
    </row>
    <row r="1166" spans="14:14" x14ac:dyDescent="0.2">
      <c r="N1166" s="18"/>
    </row>
    <row r="1167" spans="14:14" x14ac:dyDescent="0.2">
      <c r="N1167" s="18"/>
    </row>
    <row r="1168" spans="14:14" x14ac:dyDescent="0.2">
      <c r="N1168" s="18"/>
    </row>
    <row r="1169" spans="14:14" x14ac:dyDescent="0.2">
      <c r="N1169" s="18"/>
    </row>
    <row r="1170" spans="14:14" x14ac:dyDescent="0.2">
      <c r="N1170" s="18"/>
    </row>
    <row r="1171" spans="14:14" x14ac:dyDescent="0.2">
      <c r="N1171" s="18"/>
    </row>
    <row r="1172" spans="14:14" x14ac:dyDescent="0.2">
      <c r="N1172" s="18"/>
    </row>
    <row r="1173" spans="14:14" x14ac:dyDescent="0.2">
      <c r="N1173" s="18"/>
    </row>
    <row r="1174" spans="14:14" x14ac:dyDescent="0.2">
      <c r="N1174" s="18"/>
    </row>
    <row r="1175" spans="14:14" x14ac:dyDescent="0.2">
      <c r="N1175" s="18"/>
    </row>
    <row r="1176" spans="14:14" x14ac:dyDescent="0.2">
      <c r="N1176" s="18"/>
    </row>
    <row r="1177" spans="14:14" x14ac:dyDescent="0.2">
      <c r="N1177" s="18"/>
    </row>
    <row r="1178" spans="14:14" x14ac:dyDescent="0.2">
      <c r="N1178" s="18"/>
    </row>
    <row r="1179" spans="14:14" x14ac:dyDescent="0.2">
      <c r="N1179" s="18"/>
    </row>
    <row r="1180" spans="14:14" x14ac:dyDescent="0.2">
      <c r="N1180" s="18"/>
    </row>
    <row r="1181" spans="14:14" x14ac:dyDescent="0.2">
      <c r="N1181" s="18"/>
    </row>
    <row r="1182" spans="14:14" x14ac:dyDescent="0.2">
      <c r="N1182" s="18"/>
    </row>
    <row r="1183" spans="14:14" x14ac:dyDescent="0.2">
      <c r="N1183" s="18"/>
    </row>
    <row r="1184" spans="14:14" x14ac:dyDescent="0.2">
      <c r="N1184" s="18"/>
    </row>
    <row r="1185" spans="14:14" x14ac:dyDescent="0.2">
      <c r="N1185" s="18"/>
    </row>
    <row r="1186" spans="14:14" x14ac:dyDescent="0.2">
      <c r="N1186" s="18"/>
    </row>
    <row r="1187" spans="14:14" x14ac:dyDescent="0.2">
      <c r="N1187" s="18"/>
    </row>
    <row r="1188" spans="14:14" x14ac:dyDescent="0.2">
      <c r="N1188" s="18"/>
    </row>
    <row r="1189" spans="14:14" x14ac:dyDescent="0.2">
      <c r="N1189" s="18"/>
    </row>
    <row r="1190" spans="14:14" x14ac:dyDescent="0.2">
      <c r="N1190" s="18"/>
    </row>
    <row r="1191" spans="14:14" x14ac:dyDescent="0.2">
      <c r="N1191" s="18"/>
    </row>
    <row r="1192" spans="14:14" x14ac:dyDescent="0.2">
      <c r="N1192" s="18"/>
    </row>
    <row r="1193" spans="14:14" x14ac:dyDescent="0.2">
      <c r="N1193" s="18"/>
    </row>
    <row r="1194" spans="14:14" x14ac:dyDescent="0.2">
      <c r="N1194" s="18"/>
    </row>
    <row r="1195" spans="14:14" x14ac:dyDescent="0.2">
      <c r="N1195" s="18"/>
    </row>
    <row r="1196" spans="14:14" x14ac:dyDescent="0.2">
      <c r="N1196" s="18"/>
    </row>
    <row r="1197" spans="14:14" x14ac:dyDescent="0.2">
      <c r="N1197" s="18"/>
    </row>
    <row r="1198" spans="14:14" x14ac:dyDescent="0.2">
      <c r="N1198" s="18"/>
    </row>
    <row r="1199" spans="14:14" x14ac:dyDescent="0.2">
      <c r="N1199" s="18"/>
    </row>
    <row r="1200" spans="14:14" x14ac:dyDescent="0.2">
      <c r="N1200" s="18"/>
    </row>
    <row r="1201" spans="14:14" x14ac:dyDescent="0.2">
      <c r="N1201" s="18"/>
    </row>
    <row r="1202" spans="14:14" x14ac:dyDescent="0.2">
      <c r="N1202" s="18"/>
    </row>
    <row r="1203" spans="14:14" x14ac:dyDescent="0.2">
      <c r="N1203" s="18"/>
    </row>
    <row r="1204" spans="14:14" x14ac:dyDescent="0.2">
      <c r="N1204" s="18"/>
    </row>
    <row r="1205" spans="14:14" x14ac:dyDescent="0.2">
      <c r="N1205" s="18"/>
    </row>
    <row r="1206" spans="14:14" x14ac:dyDescent="0.2">
      <c r="N1206" s="18"/>
    </row>
    <row r="1207" spans="14:14" x14ac:dyDescent="0.2">
      <c r="N1207" s="18"/>
    </row>
    <row r="1208" spans="14:14" x14ac:dyDescent="0.2">
      <c r="N1208" s="18"/>
    </row>
    <row r="1209" spans="14:14" x14ac:dyDescent="0.2">
      <c r="N1209" s="18"/>
    </row>
    <row r="1210" spans="14:14" x14ac:dyDescent="0.2">
      <c r="N1210" s="18"/>
    </row>
    <row r="1211" spans="14:14" x14ac:dyDescent="0.2">
      <c r="N1211" s="18"/>
    </row>
    <row r="1212" spans="14:14" x14ac:dyDescent="0.2">
      <c r="N1212" s="18"/>
    </row>
    <row r="1213" spans="14:14" x14ac:dyDescent="0.2">
      <c r="N1213" s="18"/>
    </row>
    <row r="1214" spans="14:14" x14ac:dyDescent="0.2">
      <c r="N1214" s="18"/>
    </row>
    <row r="1215" spans="14:14" x14ac:dyDescent="0.2">
      <c r="N1215" s="18"/>
    </row>
    <row r="1216" spans="14:14" x14ac:dyDescent="0.2">
      <c r="N1216" s="18"/>
    </row>
    <row r="1217" spans="14:14" x14ac:dyDescent="0.2">
      <c r="N1217" s="18"/>
    </row>
    <row r="1218" spans="14:14" x14ac:dyDescent="0.2">
      <c r="N1218" s="18"/>
    </row>
    <row r="1219" spans="14:14" x14ac:dyDescent="0.2">
      <c r="N1219" s="18"/>
    </row>
    <row r="1220" spans="14:14" x14ac:dyDescent="0.2">
      <c r="N1220" s="18"/>
    </row>
    <row r="1221" spans="14:14" x14ac:dyDescent="0.2">
      <c r="N1221" s="18"/>
    </row>
    <row r="1222" spans="14:14" x14ac:dyDescent="0.2">
      <c r="N1222" s="18"/>
    </row>
    <row r="1223" spans="14:14" x14ac:dyDescent="0.2">
      <c r="N1223" s="18"/>
    </row>
    <row r="1224" spans="14:14" x14ac:dyDescent="0.2">
      <c r="N1224" s="18"/>
    </row>
    <row r="1225" spans="14:14" x14ac:dyDescent="0.2">
      <c r="N1225" s="18"/>
    </row>
    <row r="1226" spans="14:14" x14ac:dyDescent="0.2">
      <c r="N1226" s="18"/>
    </row>
    <row r="1227" spans="14:14" x14ac:dyDescent="0.2">
      <c r="N1227" s="18"/>
    </row>
    <row r="1228" spans="14:14" x14ac:dyDescent="0.2">
      <c r="N1228" s="18"/>
    </row>
    <row r="1229" spans="14:14" x14ac:dyDescent="0.2">
      <c r="N1229" s="18"/>
    </row>
    <row r="1230" spans="14:14" x14ac:dyDescent="0.2">
      <c r="N1230" s="18"/>
    </row>
    <row r="1231" spans="14:14" x14ac:dyDescent="0.2">
      <c r="N1231" s="18"/>
    </row>
    <row r="1232" spans="14:14" x14ac:dyDescent="0.2">
      <c r="N1232" s="18"/>
    </row>
    <row r="1233" spans="14:14" x14ac:dyDescent="0.2">
      <c r="N1233" s="18"/>
    </row>
    <row r="1234" spans="14:14" x14ac:dyDescent="0.2">
      <c r="N1234" s="18"/>
    </row>
    <row r="1235" spans="14:14" x14ac:dyDescent="0.2">
      <c r="N1235" s="18"/>
    </row>
    <row r="1236" spans="14:14" x14ac:dyDescent="0.2">
      <c r="N1236" s="18"/>
    </row>
    <row r="1237" spans="14:14" x14ac:dyDescent="0.2">
      <c r="N1237" s="18"/>
    </row>
    <row r="1238" spans="14:14" x14ac:dyDescent="0.2">
      <c r="N1238" s="18"/>
    </row>
    <row r="1239" spans="14:14" x14ac:dyDescent="0.2">
      <c r="N1239" s="18"/>
    </row>
    <row r="1240" spans="14:14" x14ac:dyDescent="0.2">
      <c r="N1240" s="18"/>
    </row>
    <row r="1241" spans="14:14" x14ac:dyDescent="0.2">
      <c r="N1241" s="18"/>
    </row>
    <row r="1242" spans="14:14" x14ac:dyDescent="0.2">
      <c r="N1242" s="18"/>
    </row>
    <row r="1243" spans="14:14" x14ac:dyDescent="0.2">
      <c r="N1243" s="18"/>
    </row>
    <row r="1244" spans="14:14" x14ac:dyDescent="0.2">
      <c r="N1244" s="18"/>
    </row>
    <row r="1245" spans="14:14" x14ac:dyDescent="0.2">
      <c r="N1245" s="18"/>
    </row>
    <row r="1246" spans="14:14" x14ac:dyDescent="0.2">
      <c r="N1246" s="18"/>
    </row>
    <row r="1247" spans="14:14" x14ac:dyDescent="0.2">
      <c r="N1247" s="18"/>
    </row>
    <row r="1248" spans="14:14" x14ac:dyDescent="0.2">
      <c r="N1248" s="18"/>
    </row>
    <row r="1249" spans="14:14" x14ac:dyDescent="0.2">
      <c r="N1249" s="18"/>
    </row>
    <row r="1250" spans="14:14" x14ac:dyDescent="0.2">
      <c r="N1250" s="18"/>
    </row>
    <row r="1251" spans="14:14" x14ac:dyDescent="0.2">
      <c r="N1251" s="18"/>
    </row>
    <row r="1252" spans="14:14" x14ac:dyDescent="0.2">
      <c r="N1252" s="18"/>
    </row>
    <row r="1253" spans="14:14" x14ac:dyDescent="0.2">
      <c r="N1253" s="18"/>
    </row>
    <row r="1254" spans="14:14" x14ac:dyDescent="0.2">
      <c r="N1254" s="18"/>
    </row>
    <row r="1255" spans="14:14" x14ac:dyDescent="0.2">
      <c r="N1255" s="18"/>
    </row>
    <row r="1256" spans="14:14" x14ac:dyDescent="0.2">
      <c r="N1256" s="18"/>
    </row>
    <row r="1257" spans="14:14" x14ac:dyDescent="0.2">
      <c r="N1257" s="18"/>
    </row>
    <row r="1258" spans="14:14" x14ac:dyDescent="0.2">
      <c r="N1258" s="18"/>
    </row>
    <row r="1259" spans="14:14" x14ac:dyDescent="0.2">
      <c r="N1259" s="18"/>
    </row>
    <row r="1260" spans="14:14" x14ac:dyDescent="0.2">
      <c r="N1260" s="18"/>
    </row>
    <row r="1261" spans="14:14" x14ac:dyDescent="0.2">
      <c r="N1261" s="18"/>
    </row>
    <row r="1262" spans="14:14" x14ac:dyDescent="0.2">
      <c r="N1262" s="18"/>
    </row>
    <row r="1263" spans="14:14" x14ac:dyDescent="0.2">
      <c r="N1263" s="18"/>
    </row>
    <row r="1264" spans="14:14" x14ac:dyDescent="0.2">
      <c r="N1264" s="18"/>
    </row>
    <row r="1265" spans="14:14" x14ac:dyDescent="0.2">
      <c r="N1265" s="18"/>
    </row>
    <row r="1266" spans="14:14" x14ac:dyDescent="0.2">
      <c r="N1266" s="18"/>
    </row>
    <row r="1267" spans="14:14" x14ac:dyDescent="0.2">
      <c r="N1267" s="18"/>
    </row>
    <row r="1268" spans="14:14" x14ac:dyDescent="0.2">
      <c r="N1268" s="18"/>
    </row>
    <row r="1269" spans="14:14" x14ac:dyDescent="0.2">
      <c r="N1269" s="18"/>
    </row>
    <row r="1270" spans="14:14" x14ac:dyDescent="0.2">
      <c r="N1270" s="18"/>
    </row>
    <row r="1271" spans="14:14" x14ac:dyDescent="0.2">
      <c r="N1271" s="18"/>
    </row>
    <row r="1272" spans="14:14" x14ac:dyDescent="0.2">
      <c r="N1272" s="18"/>
    </row>
    <row r="1273" spans="14:14" x14ac:dyDescent="0.2">
      <c r="N1273" s="18"/>
    </row>
    <row r="1274" spans="14:14" x14ac:dyDescent="0.2">
      <c r="N1274" s="18"/>
    </row>
    <row r="1275" spans="14:14" x14ac:dyDescent="0.2">
      <c r="N1275" s="18"/>
    </row>
    <row r="1276" spans="14:14" x14ac:dyDescent="0.2">
      <c r="N1276" s="18"/>
    </row>
    <row r="1277" spans="14:14" x14ac:dyDescent="0.2">
      <c r="N1277" s="18"/>
    </row>
    <row r="1278" spans="14:14" x14ac:dyDescent="0.2">
      <c r="N1278" s="18"/>
    </row>
    <row r="1279" spans="14:14" x14ac:dyDescent="0.2">
      <c r="N1279" s="18"/>
    </row>
    <row r="1280" spans="14:14" x14ac:dyDescent="0.2">
      <c r="N1280" s="18"/>
    </row>
    <row r="1281" spans="14:14" x14ac:dyDescent="0.2">
      <c r="N1281" s="18"/>
    </row>
    <row r="1282" spans="14:14" x14ac:dyDescent="0.2">
      <c r="N1282" s="18"/>
    </row>
    <row r="1283" spans="14:14" x14ac:dyDescent="0.2">
      <c r="N1283" s="18"/>
    </row>
    <row r="1284" spans="14:14" x14ac:dyDescent="0.2">
      <c r="N1284" s="18"/>
    </row>
    <row r="1285" spans="14:14" x14ac:dyDescent="0.2">
      <c r="N1285" s="18"/>
    </row>
    <row r="1286" spans="14:14" x14ac:dyDescent="0.2">
      <c r="N1286" s="18"/>
    </row>
    <row r="1287" spans="14:14" x14ac:dyDescent="0.2">
      <c r="N1287" s="18"/>
    </row>
    <row r="1288" spans="14:14" x14ac:dyDescent="0.2">
      <c r="N1288" s="18"/>
    </row>
    <row r="1289" spans="14:14" x14ac:dyDescent="0.2">
      <c r="N1289" s="18"/>
    </row>
    <row r="1290" spans="14:14" x14ac:dyDescent="0.2">
      <c r="N1290" s="18"/>
    </row>
    <row r="1291" spans="14:14" x14ac:dyDescent="0.2">
      <c r="N1291" s="18"/>
    </row>
    <row r="1292" spans="14:14" x14ac:dyDescent="0.2">
      <c r="N1292" s="18"/>
    </row>
    <row r="1293" spans="14:14" x14ac:dyDescent="0.2">
      <c r="N1293" s="18"/>
    </row>
    <row r="1294" spans="14:14" x14ac:dyDescent="0.2">
      <c r="N1294" s="18"/>
    </row>
    <row r="1295" spans="14:14" x14ac:dyDescent="0.2">
      <c r="N1295" s="18"/>
    </row>
    <row r="1296" spans="14:14" x14ac:dyDescent="0.2">
      <c r="N1296" s="18"/>
    </row>
    <row r="1297" spans="14:14" x14ac:dyDescent="0.2">
      <c r="N1297" s="18"/>
    </row>
    <row r="1298" spans="14:14" x14ac:dyDescent="0.2">
      <c r="N1298" s="18"/>
    </row>
    <row r="1299" spans="14:14" x14ac:dyDescent="0.2">
      <c r="N1299" s="18"/>
    </row>
    <row r="1300" spans="14:14" x14ac:dyDescent="0.2">
      <c r="N1300" s="18"/>
    </row>
    <row r="1301" spans="14:14" x14ac:dyDescent="0.2">
      <c r="N1301" s="18"/>
    </row>
    <row r="1302" spans="14:14" x14ac:dyDescent="0.2">
      <c r="N1302" s="18"/>
    </row>
    <row r="1303" spans="14:14" x14ac:dyDescent="0.2">
      <c r="N1303" s="18"/>
    </row>
    <row r="1304" spans="14:14" x14ac:dyDescent="0.2">
      <c r="N1304" s="18"/>
    </row>
    <row r="1305" spans="14:14" x14ac:dyDescent="0.2">
      <c r="N1305" s="18"/>
    </row>
    <row r="1306" spans="14:14" x14ac:dyDescent="0.2">
      <c r="N1306" s="18"/>
    </row>
    <row r="1307" spans="14:14" x14ac:dyDescent="0.2">
      <c r="N1307" s="18"/>
    </row>
    <row r="1308" spans="14:14" x14ac:dyDescent="0.2">
      <c r="N1308" s="18"/>
    </row>
    <row r="1309" spans="14:14" x14ac:dyDescent="0.2">
      <c r="N1309" s="18"/>
    </row>
    <row r="1310" spans="14:14" x14ac:dyDescent="0.2">
      <c r="N1310" s="18"/>
    </row>
    <row r="1311" spans="14:14" x14ac:dyDescent="0.2">
      <c r="N1311" s="18"/>
    </row>
    <row r="1312" spans="14:14" x14ac:dyDescent="0.2">
      <c r="N1312" s="18"/>
    </row>
    <row r="1313" spans="14:14" x14ac:dyDescent="0.2">
      <c r="N1313" s="18"/>
    </row>
    <row r="1314" spans="14:14" x14ac:dyDescent="0.2">
      <c r="N1314" s="18"/>
    </row>
    <row r="1315" spans="14:14" x14ac:dyDescent="0.2">
      <c r="N1315" s="18"/>
    </row>
    <row r="1316" spans="14:14" x14ac:dyDescent="0.2">
      <c r="N1316" s="18"/>
    </row>
    <row r="1317" spans="14:14" x14ac:dyDescent="0.2">
      <c r="N1317" s="18"/>
    </row>
    <row r="1318" spans="14:14" x14ac:dyDescent="0.2">
      <c r="N1318" s="18"/>
    </row>
    <row r="1319" spans="14:14" x14ac:dyDescent="0.2">
      <c r="N1319" s="18"/>
    </row>
    <row r="1320" spans="14:14" x14ac:dyDescent="0.2">
      <c r="N1320" s="18"/>
    </row>
    <row r="1321" spans="14:14" x14ac:dyDescent="0.2">
      <c r="N1321" s="18"/>
    </row>
    <row r="1322" spans="14:14" x14ac:dyDescent="0.2">
      <c r="N1322" s="18"/>
    </row>
    <row r="1323" spans="14:14" x14ac:dyDescent="0.2">
      <c r="N1323" s="18"/>
    </row>
    <row r="1324" spans="14:14" x14ac:dyDescent="0.2">
      <c r="N1324" s="18"/>
    </row>
    <row r="1325" spans="14:14" x14ac:dyDescent="0.2">
      <c r="N1325" s="18"/>
    </row>
    <row r="1326" spans="14:14" x14ac:dyDescent="0.2">
      <c r="N1326" s="18"/>
    </row>
    <row r="1327" spans="14:14" x14ac:dyDescent="0.2">
      <c r="N1327" s="18"/>
    </row>
    <row r="1328" spans="14:14" x14ac:dyDescent="0.2">
      <c r="N1328" s="18"/>
    </row>
    <row r="1329" spans="14:14" x14ac:dyDescent="0.2">
      <c r="N1329" s="18"/>
    </row>
    <row r="1330" spans="14:14" x14ac:dyDescent="0.2">
      <c r="N1330" s="18"/>
    </row>
    <row r="1331" spans="14:14" x14ac:dyDescent="0.2">
      <c r="N1331" s="18"/>
    </row>
    <row r="1332" spans="14:14" x14ac:dyDescent="0.2">
      <c r="N1332" s="18"/>
    </row>
    <row r="1333" spans="14:14" x14ac:dyDescent="0.2">
      <c r="N1333" s="18"/>
    </row>
    <row r="1334" spans="14:14" x14ac:dyDescent="0.2">
      <c r="N1334" s="18"/>
    </row>
    <row r="1335" spans="14:14" x14ac:dyDescent="0.2">
      <c r="N1335" s="18"/>
    </row>
    <row r="1336" spans="14:14" x14ac:dyDescent="0.2">
      <c r="N1336" s="18"/>
    </row>
    <row r="1337" spans="14:14" x14ac:dyDescent="0.2">
      <c r="N1337" s="18"/>
    </row>
    <row r="1338" spans="14:14" x14ac:dyDescent="0.2">
      <c r="N1338" s="18"/>
    </row>
    <row r="1339" spans="14:14" x14ac:dyDescent="0.2">
      <c r="N1339" s="18"/>
    </row>
    <row r="1340" spans="14:14" x14ac:dyDescent="0.2">
      <c r="N1340" s="18"/>
    </row>
    <row r="1341" spans="14:14" x14ac:dyDescent="0.2">
      <c r="N1341" s="18"/>
    </row>
    <row r="1342" spans="14:14" x14ac:dyDescent="0.2">
      <c r="N1342" s="18"/>
    </row>
    <row r="1343" spans="14:14" x14ac:dyDescent="0.2">
      <c r="N1343" s="18"/>
    </row>
    <row r="1344" spans="14:14" x14ac:dyDescent="0.2">
      <c r="N1344" s="18"/>
    </row>
    <row r="1345" spans="14:14" x14ac:dyDescent="0.2">
      <c r="N1345" s="18"/>
    </row>
    <row r="1346" spans="14:14" x14ac:dyDescent="0.2">
      <c r="N1346" s="18"/>
    </row>
    <row r="1347" spans="14:14" x14ac:dyDescent="0.2">
      <c r="N1347" s="18"/>
    </row>
    <row r="1348" spans="14:14" x14ac:dyDescent="0.2">
      <c r="N1348" s="18"/>
    </row>
    <row r="1349" spans="14:14" x14ac:dyDescent="0.2">
      <c r="N1349" s="18"/>
    </row>
    <row r="1350" spans="14:14" x14ac:dyDescent="0.2">
      <c r="N1350" s="18"/>
    </row>
    <row r="1351" spans="14:14" x14ac:dyDescent="0.2">
      <c r="N1351" s="18"/>
    </row>
    <row r="1352" spans="14:14" x14ac:dyDescent="0.2">
      <c r="N1352" s="18"/>
    </row>
    <row r="1353" spans="14:14" x14ac:dyDescent="0.2">
      <c r="N1353" s="18"/>
    </row>
    <row r="1354" spans="14:14" x14ac:dyDescent="0.2">
      <c r="N1354" s="18"/>
    </row>
    <row r="1355" spans="14:14" x14ac:dyDescent="0.2">
      <c r="N1355" s="18"/>
    </row>
    <row r="1356" spans="14:14" x14ac:dyDescent="0.2">
      <c r="N1356" s="18"/>
    </row>
    <row r="1357" spans="14:14" x14ac:dyDescent="0.2">
      <c r="N1357" s="18"/>
    </row>
    <row r="1358" spans="14:14" x14ac:dyDescent="0.2">
      <c r="N1358" s="18"/>
    </row>
    <row r="1359" spans="14:14" x14ac:dyDescent="0.2">
      <c r="N1359" s="18"/>
    </row>
    <row r="1360" spans="14:14" x14ac:dyDescent="0.2">
      <c r="N1360" s="18"/>
    </row>
    <row r="1361" spans="14:14" x14ac:dyDescent="0.2">
      <c r="N1361" s="18"/>
    </row>
    <row r="1362" spans="14:14" x14ac:dyDescent="0.2">
      <c r="N1362" s="18"/>
    </row>
    <row r="1363" spans="14:14" x14ac:dyDescent="0.2">
      <c r="N1363" s="18"/>
    </row>
    <row r="1364" spans="14:14" x14ac:dyDescent="0.2">
      <c r="N1364" s="18"/>
    </row>
    <row r="1365" spans="14:14" x14ac:dyDescent="0.2">
      <c r="N1365" s="18"/>
    </row>
    <row r="1366" spans="14:14" x14ac:dyDescent="0.2">
      <c r="N1366" s="18"/>
    </row>
    <row r="1367" spans="14:14" x14ac:dyDescent="0.2">
      <c r="N1367" s="18"/>
    </row>
    <row r="1368" spans="14:14" x14ac:dyDescent="0.2">
      <c r="N1368" s="18"/>
    </row>
    <row r="1369" spans="14:14" x14ac:dyDescent="0.2">
      <c r="N1369" s="18"/>
    </row>
    <row r="1370" spans="14:14" x14ac:dyDescent="0.2">
      <c r="N1370" s="18"/>
    </row>
    <row r="1371" spans="14:14" x14ac:dyDescent="0.2">
      <c r="N1371" s="18"/>
    </row>
    <row r="1372" spans="14:14" x14ac:dyDescent="0.2">
      <c r="N1372" s="18"/>
    </row>
    <row r="1373" spans="14:14" x14ac:dyDescent="0.2">
      <c r="N1373" s="18"/>
    </row>
    <row r="1374" spans="14:14" x14ac:dyDescent="0.2">
      <c r="N1374" s="18"/>
    </row>
    <row r="1375" spans="14:14" x14ac:dyDescent="0.2">
      <c r="N1375" s="18"/>
    </row>
    <row r="1376" spans="14:14" x14ac:dyDescent="0.2">
      <c r="N1376" s="18"/>
    </row>
    <row r="1377" spans="14:14" x14ac:dyDescent="0.2">
      <c r="N1377" s="18"/>
    </row>
    <row r="1378" spans="14:14" x14ac:dyDescent="0.2">
      <c r="N1378" s="18"/>
    </row>
    <row r="1379" spans="14:14" x14ac:dyDescent="0.2">
      <c r="N1379" s="18"/>
    </row>
    <row r="1380" spans="14:14" x14ac:dyDescent="0.2">
      <c r="N1380" s="18"/>
    </row>
    <row r="1381" spans="14:14" x14ac:dyDescent="0.2">
      <c r="N1381" s="18"/>
    </row>
    <row r="1382" spans="14:14" x14ac:dyDescent="0.2">
      <c r="N1382" s="18"/>
    </row>
    <row r="1383" spans="14:14" x14ac:dyDescent="0.2">
      <c r="N1383" s="18"/>
    </row>
    <row r="1384" spans="14:14" x14ac:dyDescent="0.2">
      <c r="N1384" s="18"/>
    </row>
    <row r="1385" spans="14:14" x14ac:dyDescent="0.2">
      <c r="N1385" s="18"/>
    </row>
    <row r="1386" spans="14:14" x14ac:dyDescent="0.2">
      <c r="N1386" s="18"/>
    </row>
    <row r="1387" spans="14:14" x14ac:dyDescent="0.2">
      <c r="N1387" s="18"/>
    </row>
    <row r="1388" spans="14:14" x14ac:dyDescent="0.2">
      <c r="N1388" s="18"/>
    </row>
    <row r="1389" spans="14:14" x14ac:dyDescent="0.2">
      <c r="N1389" s="18"/>
    </row>
    <row r="1390" spans="14:14" x14ac:dyDescent="0.2">
      <c r="N1390" s="18"/>
    </row>
    <row r="1391" spans="14:14" x14ac:dyDescent="0.2">
      <c r="N1391" s="18"/>
    </row>
    <row r="1392" spans="14:14" x14ac:dyDescent="0.2">
      <c r="N1392" s="18"/>
    </row>
    <row r="1393" spans="14:14" x14ac:dyDescent="0.2">
      <c r="N1393" s="18"/>
    </row>
    <row r="1394" spans="14:14" x14ac:dyDescent="0.2">
      <c r="N1394" s="18"/>
    </row>
    <row r="1395" spans="14:14" x14ac:dyDescent="0.2">
      <c r="N1395" s="18"/>
    </row>
    <row r="1396" spans="14:14" x14ac:dyDescent="0.2">
      <c r="N1396" s="18"/>
    </row>
    <row r="1397" spans="14:14" x14ac:dyDescent="0.2">
      <c r="N1397" s="18"/>
    </row>
    <row r="1398" spans="14:14" x14ac:dyDescent="0.2">
      <c r="N1398" s="18"/>
    </row>
    <row r="1399" spans="14:14" x14ac:dyDescent="0.2">
      <c r="N1399" s="18"/>
    </row>
    <row r="1400" spans="14:14" x14ac:dyDescent="0.2">
      <c r="N1400" s="18"/>
    </row>
    <row r="1401" spans="14:14" x14ac:dyDescent="0.2">
      <c r="N1401" s="18"/>
    </row>
    <row r="1402" spans="14:14" x14ac:dyDescent="0.2">
      <c r="N1402" s="18"/>
    </row>
    <row r="1403" spans="14:14" x14ac:dyDescent="0.2">
      <c r="N1403" s="18"/>
    </row>
    <row r="1404" spans="14:14" x14ac:dyDescent="0.2">
      <c r="N1404" s="18"/>
    </row>
    <row r="1405" spans="14:14" x14ac:dyDescent="0.2">
      <c r="N1405" s="18"/>
    </row>
    <row r="1406" spans="14:14" x14ac:dyDescent="0.2">
      <c r="N1406" s="18"/>
    </row>
    <row r="1407" spans="14:14" x14ac:dyDescent="0.2">
      <c r="N1407" s="18"/>
    </row>
    <row r="1408" spans="14:14" x14ac:dyDescent="0.2">
      <c r="N1408" s="18"/>
    </row>
    <row r="1409" spans="14:14" x14ac:dyDescent="0.2">
      <c r="N1409" s="18"/>
    </row>
    <row r="1410" spans="14:14" x14ac:dyDescent="0.2">
      <c r="N1410" s="18"/>
    </row>
    <row r="1411" spans="14:14" x14ac:dyDescent="0.2">
      <c r="N1411" s="18"/>
    </row>
    <row r="1412" spans="14:14" x14ac:dyDescent="0.2">
      <c r="N1412" s="18"/>
    </row>
    <row r="1413" spans="14:14" x14ac:dyDescent="0.2">
      <c r="N1413" s="18"/>
    </row>
    <row r="1414" spans="14:14" x14ac:dyDescent="0.2">
      <c r="N1414" s="18"/>
    </row>
    <row r="1415" spans="14:14" x14ac:dyDescent="0.2">
      <c r="N1415" s="18"/>
    </row>
    <row r="1416" spans="14:14" x14ac:dyDescent="0.2">
      <c r="N1416" s="18"/>
    </row>
    <row r="1417" spans="14:14" x14ac:dyDescent="0.2">
      <c r="N1417" s="18"/>
    </row>
    <row r="1418" spans="14:14" x14ac:dyDescent="0.2">
      <c r="N1418" s="18"/>
    </row>
    <row r="1419" spans="14:14" x14ac:dyDescent="0.2">
      <c r="N1419" s="18"/>
    </row>
    <row r="1420" spans="14:14" x14ac:dyDescent="0.2">
      <c r="N1420" s="18"/>
    </row>
    <row r="1421" spans="14:14" x14ac:dyDescent="0.2">
      <c r="N1421" s="18"/>
    </row>
    <row r="1422" spans="14:14" x14ac:dyDescent="0.2">
      <c r="N1422" s="18"/>
    </row>
    <row r="1423" spans="14:14" x14ac:dyDescent="0.2">
      <c r="N1423" s="18"/>
    </row>
    <row r="1424" spans="14:14" x14ac:dyDescent="0.2">
      <c r="N1424" s="18"/>
    </row>
    <row r="1425" spans="14:14" x14ac:dyDescent="0.2">
      <c r="N1425" s="18"/>
    </row>
    <row r="1426" spans="14:14" x14ac:dyDescent="0.2">
      <c r="N1426" s="18"/>
    </row>
    <row r="1427" spans="14:14" x14ac:dyDescent="0.2">
      <c r="N1427" s="18"/>
    </row>
    <row r="1428" spans="14:14" x14ac:dyDescent="0.2">
      <c r="N1428" s="18"/>
    </row>
    <row r="1429" spans="14:14" x14ac:dyDescent="0.2">
      <c r="N1429" s="18"/>
    </row>
    <row r="1430" spans="14:14" x14ac:dyDescent="0.2">
      <c r="N1430" s="18"/>
    </row>
    <row r="1431" spans="14:14" x14ac:dyDescent="0.2">
      <c r="N1431" s="18"/>
    </row>
    <row r="1432" spans="14:14" x14ac:dyDescent="0.2">
      <c r="N1432" s="18"/>
    </row>
    <row r="1433" spans="14:14" x14ac:dyDescent="0.2">
      <c r="N1433" s="18"/>
    </row>
    <row r="1434" spans="14:14" x14ac:dyDescent="0.2">
      <c r="N1434" s="18"/>
    </row>
    <row r="1435" spans="14:14" x14ac:dyDescent="0.2">
      <c r="N1435" s="18"/>
    </row>
    <row r="1436" spans="14:14" x14ac:dyDescent="0.2">
      <c r="N1436" s="18"/>
    </row>
    <row r="1437" spans="14:14" x14ac:dyDescent="0.2">
      <c r="N1437" s="18"/>
    </row>
    <row r="1438" spans="14:14" x14ac:dyDescent="0.2">
      <c r="N1438" s="18"/>
    </row>
    <row r="1439" spans="14:14" x14ac:dyDescent="0.2">
      <c r="N1439" s="18"/>
    </row>
    <row r="1440" spans="14:14" x14ac:dyDescent="0.2">
      <c r="N1440" s="18"/>
    </row>
    <row r="1441" spans="14:14" x14ac:dyDescent="0.2">
      <c r="N1441" s="18"/>
    </row>
    <row r="1442" spans="14:14" x14ac:dyDescent="0.2">
      <c r="N1442" s="18"/>
    </row>
    <row r="1443" spans="14:14" x14ac:dyDescent="0.2">
      <c r="N1443" s="18"/>
    </row>
    <row r="1444" spans="14:14" x14ac:dyDescent="0.2">
      <c r="N1444" s="18"/>
    </row>
    <row r="1445" spans="14:14" x14ac:dyDescent="0.2">
      <c r="N1445" s="18"/>
    </row>
    <row r="1446" spans="14:14" x14ac:dyDescent="0.2">
      <c r="N1446" s="18"/>
    </row>
    <row r="1447" spans="14:14" x14ac:dyDescent="0.2">
      <c r="N1447" s="18"/>
    </row>
    <row r="1448" spans="14:14" x14ac:dyDescent="0.2">
      <c r="N1448" s="18"/>
    </row>
    <row r="1449" spans="14:14" x14ac:dyDescent="0.2">
      <c r="N1449" s="18"/>
    </row>
    <row r="1450" spans="14:14" x14ac:dyDescent="0.2">
      <c r="N1450" s="18"/>
    </row>
    <row r="1451" spans="14:14" x14ac:dyDescent="0.2">
      <c r="N1451" s="18"/>
    </row>
    <row r="1452" spans="14:14" x14ac:dyDescent="0.2">
      <c r="N1452" s="18"/>
    </row>
    <row r="1453" spans="14:14" x14ac:dyDescent="0.2">
      <c r="N1453" s="18"/>
    </row>
    <row r="1454" spans="14:14" x14ac:dyDescent="0.2">
      <c r="N1454" s="18"/>
    </row>
    <row r="1455" spans="14:14" x14ac:dyDescent="0.2">
      <c r="N1455" s="18"/>
    </row>
    <row r="1456" spans="14:14" x14ac:dyDescent="0.2">
      <c r="N1456" s="18"/>
    </row>
    <row r="1457" spans="14:14" x14ac:dyDescent="0.2">
      <c r="N1457" s="18"/>
    </row>
    <row r="1458" spans="14:14" x14ac:dyDescent="0.2">
      <c r="N1458" s="18"/>
    </row>
    <row r="1459" spans="14:14" x14ac:dyDescent="0.2">
      <c r="N1459" s="18"/>
    </row>
    <row r="1460" spans="14:14" x14ac:dyDescent="0.2">
      <c r="N1460" s="18"/>
    </row>
    <row r="1461" spans="14:14" x14ac:dyDescent="0.2">
      <c r="N1461" s="18"/>
    </row>
    <row r="1462" spans="14:14" x14ac:dyDescent="0.2">
      <c r="N1462" s="18"/>
    </row>
    <row r="1463" spans="14:14" x14ac:dyDescent="0.2">
      <c r="N1463" s="18"/>
    </row>
    <row r="1464" spans="14:14" x14ac:dyDescent="0.2">
      <c r="N1464" s="18"/>
    </row>
    <row r="1465" spans="14:14" x14ac:dyDescent="0.2">
      <c r="N1465" s="18"/>
    </row>
    <row r="1466" spans="14:14" x14ac:dyDescent="0.2">
      <c r="N1466" s="18"/>
    </row>
    <row r="1467" spans="14:14" x14ac:dyDescent="0.2">
      <c r="N1467" s="18"/>
    </row>
    <row r="1468" spans="14:14" x14ac:dyDescent="0.2">
      <c r="N1468" s="18"/>
    </row>
    <row r="1469" spans="14:14" x14ac:dyDescent="0.2">
      <c r="N1469" s="18"/>
    </row>
    <row r="1470" spans="14:14" x14ac:dyDescent="0.2">
      <c r="N1470" s="18"/>
    </row>
    <row r="1471" spans="14:14" x14ac:dyDescent="0.2">
      <c r="N1471" s="18"/>
    </row>
    <row r="1472" spans="14:14" x14ac:dyDescent="0.2">
      <c r="N1472" s="18"/>
    </row>
    <row r="1473" spans="14:14" x14ac:dyDescent="0.2">
      <c r="N1473" s="18"/>
    </row>
    <row r="1474" spans="14:14" x14ac:dyDescent="0.2">
      <c r="N1474" s="18"/>
    </row>
    <row r="1475" spans="14:14" x14ac:dyDescent="0.2">
      <c r="N1475" s="18"/>
    </row>
    <row r="1476" spans="14:14" x14ac:dyDescent="0.2">
      <c r="N1476" s="18"/>
    </row>
    <row r="1477" spans="14:14" x14ac:dyDescent="0.2">
      <c r="N1477" s="18"/>
    </row>
    <row r="1478" spans="14:14" x14ac:dyDescent="0.2">
      <c r="N1478" s="18"/>
    </row>
    <row r="1479" spans="14:14" x14ac:dyDescent="0.2">
      <c r="N1479" s="18"/>
    </row>
    <row r="1480" spans="14:14" x14ac:dyDescent="0.2">
      <c r="N1480" s="18"/>
    </row>
    <row r="1481" spans="14:14" x14ac:dyDescent="0.2">
      <c r="N1481" s="18"/>
    </row>
    <row r="1482" spans="14:14" x14ac:dyDescent="0.2">
      <c r="N1482" s="18"/>
    </row>
    <row r="1483" spans="14:14" x14ac:dyDescent="0.2">
      <c r="N1483" s="18"/>
    </row>
    <row r="1484" spans="14:14" x14ac:dyDescent="0.2">
      <c r="N1484" s="18"/>
    </row>
    <row r="1485" spans="14:14" x14ac:dyDescent="0.2">
      <c r="N1485" s="18"/>
    </row>
    <row r="1486" spans="14:14" x14ac:dyDescent="0.2">
      <c r="N1486" s="18"/>
    </row>
    <row r="1487" spans="14:14" x14ac:dyDescent="0.2">
      <c r="N1487" s="18"/>
    </row>
    <row r="1488" spans="14:14" x14ac:dyDescent="0.2">
      <c r="N1488" s="18"/>
    </row>
    <row r="1489" spans="14:14" x14ac:dyDescent="0.2">
      <c r="N1489" s="18"/>
    </row>
    <row r="1490" spans="14:14" x14ac:dyDescent="0.2">
      <c r="N1490" s="18"/>
    </row>
    <row r="1491" spans="14:14" x14ac:dyDescent="0.2">
      <c r="N1491" s="18"/>
    </row>
    <row r="1492" spans="14:14" x14ac:dyDescent="0.2">
      <c r="N1492" s="18"/>
    </row>
    <row r="1493" spans="14:14" x14ac:dyDescent="0.2">
      <c r="N1493" s="18"/>
    </row>
    <row r="1494" spans="14:14" x14ac:dyDescent="0.2">
      <c r="N1494" s="18"/>
    </row>
    <row r="1495" spans="14:14" x14ac:dyDescent="0.2">
      <c r="N1495" s="18"/>
    </row>
    <row r="1496" spans="14:14" x14ac:dyDescent="0.2">
      <c r="N1496" s="18"/>
    </row>
    <row r="1497" spans="14:14" x14ac:dyDescent="0.2">
      <c r="N1497" s="18"/>
    </row>
    <row r="1498" spans="14:14" x14ac:dyDescent="0.2">
      <c r="N1498" s="18"/>
    </row>
    <row r="1499" spans="14:14" x14ac:dyDescent="0.2">
      <c r="N1499" s="18"/>
    </row>
    <row r="1500" spans="14:14" x14ac:dyDescent="0.2">
      <c r="N1500" s="18"/>
    </row>
    <row r="1501" spans="14:14" x14ac:dyDescent="0.2">
      <c r="N1501" s="18"/>
    </row>
    <row r="1502" spans="14:14" x14ac:dyDescent="0.2">
      <c r="N1502" s="18"/>
    </row>
    <row r="1503" spans="14:14" x14ac:dyDescent="0.2">
      <c r="N1503" s="18"/>
    </row>
    <row r="1504" spans="14:14" x14ac:dyDescent="0.2">
      <c r="N1504" s="18"/>
    </row>
    <row r="1505" spans="14:14" x14ac:dyDescent="0.2">
      <c r="N1505" s="18"/>
    </row>
    <row r="1506" spans="14:14" x14ac:dyDescent="0.2">
      <c r="N1506" s="18"/>
    </row>
    <row r="1507" spans="14:14" x14ac:dyDescent="0.2">
      <c r="N1507" s="18"/>
    </row>
    <row r="1508" spans="14:14" x14ac:dyDescent="0.2">
      <c r="N1508" s="18"/>
    </row>
    <row r="1509" spans="14:14" x14ac:dyDescent="0.2">
      <c r="N1509" s="18"/>
    </row>
    <row r="1510" spans="14:14" x14ac:dyDescent="0.2">
      <c r="N1510" s="18"/>
    </row>
    <row r="1511" spans="14:14" x14ac:dyDescent="0.2">
      <c r="N1511" s="18"/>
    </row>
    <row r="1512" spans="14:14" x14ac:dyDescent="0.2">
      <c r="N1512" s="18"/>
    </row>
    <row r="1513" spans="14:14" x14ac:dyDescent="0.2">
      <c r="N1513" s="18"/>
    </row>
  </sheetData>
  <mergeCells count="14">
    <mergeCell ref="P1:S1"/>
    <mergeCell ref="P2:S2"/>
    <mergeCell ref="B183:S183"/>
    <mergeCell ref="B6:M6"/>
    <mergeCell ref="N6:O6"/>
    <mergeCell ref="P6:S6"/>
    <mergeCell ref="B167:S167"/>
    <mergeCell ref="B169:S169"/>
    <mergeCell ref="B172:S172"/>
    <mergeCell ref="B178:S178"/>
    <mergeCell ref="B179:S179"/>
    <mergeCell ref="B180:S180"/>
    <mergeCell ref="B181:S181"/>
    <mergeCell ref="B182:S182"/>
  </mergeCells>
  <dataValidations count="2">
    <dataValidation type="textLength" allowBlank="1" showInputMessage="1" showErrorMessage="1" errorTitle="K L A I D A  " error="Galimas pavadinimo ženklų skaičius - 150" promptTitle="Informacija" prompt="Galimas pavadinimo ženklų skaičius - 150" sqref="D157 D93 D150 D103" xr:uid="{00000000-0002-0000-0000-000000000000}">
      <formula1>1</formula1>
      <formula2>150</formula2>
    </dataValidation>
    <dataValidation type="decimal" allowBlank="1" showInputMessage="1" showErrorMessage="1" sqref="Q69 Q73" xr:uid="{00000000-0002-0000-0000-000001000000}">
      <formula1>0</formula1>
      <formula2>1000000000</formula2>
    </dataValidation>
  </dataValidations>
  <pageMargins left="0.70866141732283472" right="0.70866141732283472" top="0.74803149606299213" bottom="0.74803149606299213" header="0.31496062992125984" footer="0.31496062992125984"/>
  <pageSetup paperSize="9" scale="6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L32"/>
  <sheetViews>
    <sheetView workbookViewId="0">
      <pane ySplit="8" topLeftCell="A9" activePane="bottomLeft" state="frozen"/>
      <selection pane="bottomLeft" activeCell="H25" sqref="H25"/>
    </sheetView>
  </sheetViews>
  <sheetFormatPr defaultColWidth="9.140625" defaultRowHeight="12" x14ac:dyDescent="0.2"/>
  <cols>
    <col min="1" max="1" width="4.42578125" style="17" customWidth="1"/>
    <col min="2" max="3" width="28.28515625" style="17" customWidth="1"/>
    <col min="4" max="4" width="11.7109375" style="17" customWidth="1"/>
    <col min="5" max="5" width="11.28515625" style="17" customWidth="1"/>
    <col min="6" max="6" width="11.42578125" style="17" customWidth="1"/>
    <col min="7" max="7" width="11.85546875" style="17" customWidth="1"/>
    <col min="8" max="8" width="11.7109375" style="17" customWidth="1"/>
    <col min="9" max="9" width="10.140625" style="17" customWidth="1"/>
    <col min="10" max="10" width="11.85546875" style="17" customWidth="1"/>
    <col min="11" max="11" width="9.140625" style="17"/>
    <col min="12" max="12" width="11.7109375" style="17" bestFit="1" customWidth="1"/>
    <col min="13" max="16384" width="9.140625" style="17"/>
  </cols>
  <sheetData>
    <row r="1" spans="2:12" x14ac:dyDescent="0.2">
      <c r="G1" s="262" t="s">
        <v>101</v>
      </c>
      <c r="H1" s="262"/>
      <c r="I1" s="262"/>
      <c r="J1" s="262"/>
    </row>
    <row r="2" spans="2:12" x14ac:dyDescent="0.2">
      <c r="G2" s="263" t="s">
        <v>16</v>
      </c>
      <c r="H2" s="263"/>
      <c r="I2" s="263"/>
      <c r="J2" s="263"/>
    </row>
    <row r="3" spans="2:12" x14ac:dyDescent="0.2">
      <c r="G3" s="263" t="s">
        <v>17</v>
      </c>
      <c r="H3" s="263"/>
      <c r="I3" s="263"/>
      <c r="J3" s="263"/>
    </row>
    <row r="5" spans="2:12" x14ac:dyDescent="0.2">
      <c r="B5" s="91" t="s">
        <v>67</v>
      </c>
    </row>
    <row r="6" spans="2:12" x14ac:dyDescent="0.2">
      <c r="B6" s="91" t="s">
        <v>64</v>
      </c>
    </row>
    <row r="7" spans="2:12" x14ac:dyDescent="0.2">
      <c r="B7" s="25"/>
      <c r="C7" s="93" t="s">
        <v>60</v>
      </c>
      <c r="D7" s="93">
        <v>2014</v>
      </c>
      <c r="E7" s="93">
        <v>2015</v>
      </c>
      <c r="F7" s="93">
        <v>2016</v>
      </c>
      <c r="G7" s="93">
        <v>2017</v>
      </c>
      <c r="H7" s="93">
        <v>2018</v>
      </c>
      <c r="I7" s="93">
        <v>2019</v>
      </c>
      <c r="J7" s="93">
        <v>2020</v>
      </c>
    </row>
    <row r="8" spans="2:12" ht="36" x14ac:dyDescent="0.2">
      <c r="B8" s="5" t="s">
        <v>65</v>
      </c>
      <c r="C8" s="5" t="s">
        <v>66</v>
      </c>
      <c r="D8" s="8"/>
      <c r="E8" s="5"/>
      <c r="F8" s="8"/>
      <c r="G8" s="8"/>
      <c r="H8" s="8"/>
      <c r="I8" s="8"/>
      <c r="J8" s="8"/>
    </row>
    <row r="9" spans="2:12" ht="36" x14ac:dyDescent="0.2">
      <c r="B9" s="16" t="s">
        <v>313</v>
      </c>
      <c r="C9" s="64" t="s">
        <v>715</v>
      </c>
      <c r="D9" s="9">
        <v>0</v>
      </c>
      <c r="E9" s="102">
        <f>D9+'VRPP 5 lentelė'!E9</f>
        <v>0</v>
      </c>
      <c r="F9" s="9">
        <f>E9+'VRPP 5 lentelė'!F9</f>
        <v>0</v>
      </c>
      <c r="G9" s="9">
        <f>F9+'VRPP 5 lentelė'!G9</f>
        <v>0</v>
      </c>
      <c r="H9" s="9">
        <f>G9+'VRPP 5 lentelė'!H9</f>
        <v>0</v>
      </c>
      <c r="I9" s="9">
        <f>H9+'VRPP 5 lentelė'!I9</f>
        <v>0</v>
      </c>
      <c r="J9" s="9">
        <f>I9+'VRPP 5 lentelė'!J9</f>
        <v>1103.5840000000001</v>
      </c>
    </row>
    <row r="10" spans="2:12" ht="24" x14ac:dyDescent="0.2">
      <c r="B10" s="16" t="s">
        <v>716</v>
      </c>
      <c r="C10" s="64" t="s">
        <v>717</v>
      </c>
      <c r="D10" s="102">
        <v>0</v>
      </c>
      <c r="E10" s="102">
        <f>D10+'VRPP 5 lentelė'!E10</f>
        <v>0</v>
      </c>
      <c r="F10" s="102">
        <f>E10+'VRPP 5 lentelė'!F10</f>
        <v>0</v>
      </c>
      <c r="G10" s="102">
        <f>F10+'VRPP 5 lentelė'!G10</f>
        <v>0</v>
      </c>
      <c r="H10" s="102">
        <f>G10+'VRPP 5 lentelė'!H10</f>
        <v>178.65356</v>
      </c>
      <c r="I10" s="102">
        <f>H10+'VRPP 5 lentelė'!I10</f>
        <v>427.43100000000004</v>
      </c>
      <c r="J10" s="102">
        <f>I10+'VRPP 5 lentelė'!J10</f>
        <v>427.43100000000004</v>
      </c>
    </row>
    <row r="11" spans="2:12" x14ac:dyDescent="0.2">
      <c r="B11" s="16" t="s">
        <v>308</v>
      </c>
      <c r="C11" s="64" t="s">
        <v>718</v>
      </c>
      <c r="D11" s="102">
        <v>0</v>
      </c>
      <c r="E11" s="102">
        <f>D11+'VRPP 5 lentelė'!E11</f>
        <v>0</v>
      </c>
      <c r="F11" s="102">
        <f>E11+'VRPP 5 lentelė'!F11</f>
        <v>0</v>
      </c>
      <c r="G11" s="102">
        <f>F11+'VRPP 5 lentelė'!G11</f>
        <v>0</v>
      </c>
      <c r="H11" s="102">
        <f>G11+'VRPP 5 lentelė'!H11</f>
        <v>0</v>
      </c>
      <c r="I11" s="102">
        <f>H11+'VRPP 5 lentelė'!I11</f>
        <v>844573</v>
      </c>
      <c r="J11" s="102">
        <f>I11+'VRPP 5 lentelė'!J11</f>
        <v>844573</v>
      </c>
    </row>
    <row r="12" spans="2:12" x14ac:dyDescent="0.2">
      <c r="B12" s="27" t="s">
        <v>719</v>
      </c>
      <c r="C12" s="64" t="s">
        <v>720</v>
      </c>
      <c r="D12" s="102">
        <v>0</v>
      </c>
      <c r="E12" s="102">
        <f>D12+'VRPP 5 lentelė'!E12</f>
        <v>0</v>
      </c>
      <c r="F12" s="102">
        <f>E12+'VRPP 5 lentelė'!F12</f>
        <v>0</v>
      </c>
      <c r="G12" s="102">
        <f>F12+'VRPP 5 lentelė'!G12</f>
        <v>2175264.87</v>
      </c>
      <c r="H12" s="102">
        <f>G12+'VRPP 5 lentelė'!H12</f>
        <v>2175264.87</v>
      </c>
      <c r="I12" s="102">
        <f>H12+'VRPP 5 lentelė'!I12</f>
        <v>2175264.87</v>
      </c>
      <c r="J12" s="102">
        <f>I12+'VRPP 5 lentelė'!J12</f>
        <v>2175264.87</v>
      </c>
    </row>
    <row r="13" spans="2:12" ht="24" x14ac:dyDescent="0.2">
      <c r="B13" s="27" t="s">
        <v>721</v>
      </c>
      <c r="C13" s="64" t="s">
        <v>722</v>
      </c>
      <c r="D13" s="102">
        <v>0</v>
      </c>
      <c r="E13" s="102">
        <f>D13+'VRPP 5 lentelė'!E13</f>
        <v>0</v>
      </c>
      <c r="F13" s="102">
        <f>E13+'VRPP 5 lentelė'!F13</f>
        <v>0</v>
      </c>
      <c r="G13" s="102">
        <f>F13+'VRPP 5 lentelė'!G13</f>
        <v>3805710.95</v>
      </c>
      <c r="H13" s="102">
        <f>G13+'VRPP 5 lentelė'!H13</f>
        <v>3805710.95</v>
      </c>
      <c r="I13" s="102">
        <f>H13+'VRPP 5 lentelė'!I13</f>
        <v>3805710.95</v>
      </c>
      <c r="J13" s="102">
        <f>I13+'VRPP 5 lentelė'!J13</f>
        <v>3805710.95</v>
      </c>
    </row>
    <row r="14" spans="2:12" ht="36" x14ac:dyDescent="0.2">
      <c r="B14" s="27" t="s">
        <v>723</v>
      </c>
      <c r="C14" s="64" t="s">
        <v>724</v>
      </c>
      <c r="D14" s="102">
        <v>0</v>
      </c>
      <c r="E14" s="102">
        <f>D14+'VRPP 5 lentelė'!E14</f>
        <v>0</v>
      </c>
      <c r="F14" s="102">
        <f>E14+'VRPP 5 lentelė'!F14</f>
        <v>575.59703000000002</v>
      </c>
      <c r="G14" s="102">
        <f>F14+'VRPP 5 lentelė'!G14</f>
        <v>5717.4280399999998</v>
      </c>
      <c r="H14" s="102">
        <f>G14+'VRPP 5 lentelė'!H14</f>
        <v>5717.4280399999998</v>
      </c>
      <c r="I14" s="102">
        <f>H14+'VRPP 5 lentelė'!I14</f>
        <v>7411.0782600000002</v>
      </c>
      <c r="J14" s="102">
        <f>I14+'VRPP 5 lentelė'!J14</f>
        <v>7411.0782600000002</v>
      </c>
    </row>
    <row r="15" spans="2:12" ht="24" x14ac:dyDescent="0.2">
      <c r="B15" s="27" t="s">
        <v>725</v>
      </c>
      <c r="C15" s="64" t="s">
        <v>726</v>
      </c>
      <c r="D15" s="102">
        <v>0</v>
      </c>
      <c r="E15" s="102">
        <f>D15+'VRPP 5 lentelė'!E15</f>
        <v>0</v>
      </c>
      <c r="F15" s="102">
        <f>E15+'VRPP 5 lentelė'!F15</f>
        <v>0</v>
      </c>
      <c r="G15" s="102">
        <f>F15+'VRPP 5 lentelė'!G15</f>
        <v>588896.63</v>
      </c>
      <c r="H15" s="102">
        <f>G15+'VRPP 5 lentelė'!H15</f>
        <v>588896.63</v>
      </c>
      <c r="I15" s="102">
        <f>H15+'VRPP 5 lentelė'!I15</f>
        <v>588896.63</v>
      </c>
      <c r="J15" s="102">
        <f>I15+'VRPP 5 lentelė'!J15</f>
        <v>588896.63</v>
      </c>
    </row>
    <row r="16" spans="2:12" ht="36" x14ac:dyDescent="0.2">
      <c r="B16" s="27" t="s">
        <v>727</v>
      </c>
      <c r="C16" s="64" t="s">
        <v>728</v>
      </c>
      <c r="D16" s="102">
        <v>0</v>
      </c>
      <c r="E16" s="102">
        <f>D16+'VRPP 5 lentelė'!E16</f>
        <v>0</v>
      </c>
      <c r="F16" s="102">
        <f>E16+'VRPP 5 lentelė'!F16</f>
        <v>49235</v>
      </c>
      <c r="G16" s="102">
        <f>F16+'VRPP 5 lentelė'!G16</f>
        <v>49235</v>
      </c>
      <c r="H16" s="102">
        <f>G16+'VRPP 5 lentelė'!H16</f>
        <v>49235</v>
      </c>
      <c r="I16" s="102">
        <f>H16+'VRPP 5 lentelė'!I16</f>
        <v>49235</v>
      </c>
      <c r="J16" s="102">
        <f>I16+'VRPP 5 lentelė'!J16</f>
        <v>49235</v>
      </c>
      <c r="L16" s="24"/>
    </row>
    <row r="17" spans="2:10" x14ac:dyDescent="0.2">
      <c r="B17" s="27" t="s">
        <v>729</v>
      </c>
      <c r="C17" s="64" t="s">
        <v>730</v>
      </c>
      <c r="D17" s="102">
        <v>0</v>
      </c>
      <c r="E17" s="102">
        <f>D17+'VRPP 5 lentelė'!E17</f>
        <v>0</v>
      </c>
      <c r="F17" s="102">
        <f>E17+'VRPP 5 lentelė'!F17</f>
        <v>0</v>
      </c>
      <c r="G17" s="102">
        <f>F17+'VRPP 5 lentelė'!G17</f>
        <v>724.39169000000004</v>
      </c>
      <c r="H17" s="102">
        <f>G17+'VRPP 5 lentelė'!H17</f>
        <v>1657.42632</v>
      </c>
      <c r="I17" s="102">
        <f>H17+'VRPP 5 lentelė'!I17</f>
        <v>1909.3923300000001</v>
      </c>
      <c r="J17" s="102">
        <f>I17+'VRPP 5 lentelė'!J17</f>
        <v>1909.3923300000001</v>
      </c>
    </row>
    <row r="18" spans="2:10" x14ac:dyDescent="0.2">
      <c r="B18" s="27" t="s">
        <v>731</v>
      </c>
      <c r="C18" s="64" t="s">
        <v>732</v>
      </c>
      <c r="D18" s="102">
        <v>0</v>
      </c>
      <c r="E18" s="102">
        <f>D18+'VRPP 5 lentelė'!E18</f>
        <v>0</v>
      </c>
      <c r="F18" s="102">
        <f>E18+'VRPP 5 lentelė'!F18</f>
        <v>0</v>
      </c>
      <c r="G18" s="102">
        <f>F18+'VRPP 5 lentelė'!G18</f>
        <v>325955.65000000002</v>
      </c>
      <c r="H18" s="102">
        <f>G18+'VRPP 5 lentelė'!H18</f>
        <v>2149638.85</v>
      </c>
      <c r="I18" s="102">
        <f>H18+'VRPP 5 lentelė'!I18</f>
        <v>3025449.85</v>
      </c>
      <c r="J18" s="102">
        <f>I18+'VRPP 5 lentelė'!J18</f>
        <v>3306568.65</v>
      </c>
    </row>
    <row r="19" spans="2:10" ht="24" x14ac:dyDescent="0.2">
      <c r="B19" s="27" t="s">
        <v>733</v>
      </c>
      <c r="C19" s="64" t="s">
        <v>734</v>
      </c>
      <c r="D19" s="102">
        <v>0</v>
      </c>
      <c r="E19" s="102">
        <f>D19+'VRPP 5 lentelė'!E19</f>
        <v>0</v>
      </c>
      <c r="F19" s="102">
        <f>E19+'VRPP 5 lentelė'!F19</f>
        <v>0</v>
      </c>
      <c r="G19" s="102">
        <f>F19+'VRPP 5 lentelė'!G19</f>
        <v>1029000</v>
      </c>
      <c r="H19" s="102">
        <f>G19+'VRPP 5 lentelė'!H19</f>
        <v>1029000</v>
      </c>
      <c r="I19" s="102">
        <f>H19+'VRPP 5 lentelė'!I19</f>
        <v>1029000</v>
      </c>
      <c r="J19" s="102">
        <f>I19+'VRPP 5 lentelė'!J19</f>
        <v>1029000</v>
      </c>
    </row>
    <row r="20" spans="2:10" x14ac:dyDescent="0.2">
      <c r="B20" s="27" t="s">
        <v>735</v>
      </c>
      <c r="C20" s="64" t="s">
        <v>736</v>
      </c>
      <c r="D20" s="102">
        <v>0</v>
      </c>
      <c r="E20" s="102">
        <f>D20+'VRPP 5 lentelė'!E20</f>
        <v>0</v>
      </c>
      <c r="F20" s="102">
        <f>E20+'VRPP 5 lentelė'!F20</f>
        <v>941826.63</v>
      </c>
      <c r="G20" s="102">
        <f>F20+'VRPP 5 lentelė'!G20</f>
        <v>941826.63</v>
      </c>
      <c r="H20" s="102">
        <f>G20+'VRPP 5 lentelė'!H20</f>
        <v>6203305.5700000003</v>
      </c>
      <c r="I20" s="102">
        <f>H20+'VRPP 5 lentelė'!I20</f>
        <v>6203305.5700000003</v>
      </c>
      <c r="J20" s="102">
        <f>I20+'VRPP 5 lentelė'!J20/1000</f>
        <v>6203305.5700000003</v>
      </c>
    </row>
    <row r="21" spans="2:10" ht="24" x14ac:dyDescent="0.2">
      <c r="B21" s="27" t="s">
        <v>737</v>
      </c>
      <c r="C21" s="64" t="s">
        <v>738</v>
      </c>
      <c r="D21" s="102">
        <v>0</v>
      </c>
      <c r="E21" s="102">
        <f>D21+'VRPP 5 lentelė'!E21</f>
        <v>0</v>
      </c>
      <c r="F21" s="102">
        <f>E21+'VRPP 5 lentelė'!F21</f>
        <v>868900</v>
      </c>
      <c r="G21" s="102">
        <f>F21+'VRPP 5 lentelė'!G21</f>
        <v>868900</v>
      </c>
      <c r="H21" s="102">
        <f>G21+'VRPP 5 lentelė'!H21</f>
        <v>868900</v>
      </c>
      <c r="I21" s="102">
        <f>H21+'VRPP 5 lentelė'!I21</f>
        <v>868900</v>
      </c>
      <c r="J21" s="102">
        <f>I21+'VRPP 5 lentelė'!J21</f>
        <v>868900</v>
      </c>
    </row>
    <row r="22" spans="2:10" ht="36" x14ac:dyDescent="0.2">
      <c r="B22" s="27" t="s">
        <v>428</v>
      </c>
      <c r="C22" s="16" t="s">
        <v>739</v>
      </c>
      <c r="D22" s="9">
        <v>0</v>
      </c>
      <c r="E22" s="9">
        <f>D22+'VRPP 5 lentelė'!E22</f>
        <v>0</v>
      </c>
      <c r="F22" s="9">
        <f>E22+'VRPP 5 lentelė'!F22</f>
        <v>0</v>
      </c>
      <c r="G22" s="9">
        <f>F22+'VRPP 5 lentelė'!G22</f>
        <v>0</v>
      </c>
      <c r="H22" s="9">
        <f>G22+'VRPP 5 lentelė'!H22</f>
        <v>508300</v>
      </c>
      <c r="I22" s="9">
        <f>H22+'VRPP 5 lentelė'!I22</f>
        <v>508300</v>
      </c>
      <c r="J22" s="9">
        <f>I22+'VRPP 5 lentelė'!J22</f>
        <v>508300</v>
      </c>
    </row>
    <row r="23" spans="2:10" ht="24" x14ac:dyDescent="0.2">
      <c r="B23" s="27" t="s">
        <v>740</v>
      </c>
      <c r="C23" s="64" t="s">
        <v>741</v>
      </c>
      <c r="D23" s="9">
        <v>0</v>
      </c>
      <c r="E23" s="9">
        <f>D23+'VRPP 5 lentelė'!E23</f>
        <v>0</v>
      </c>
      <c r="F23" s="9">
        <f>E23+'VRPP 5 lentelė'!F23</f>
        <v>0</v>
      </c>
      <c r="G23" s="9">
        <f>F23+'VRPP 5 lentelė'!G23</f>
        <v>724262.92</v>
      </c>
      <c r="H23" s="9">
        <f>G23+'VRPP 5 lentelė'!H23</f>
        <v>724262.92</v>
      </c>
      <c r="I23" s="9">
        <f>H23+'VRPP 5 lentelė'!I23</f>
        <v>886766.77</v>
      </c>
      <c r="J23" s="9">
        <f>I23+'VRPP 5 lentelė'!J23</f>
        <v>886766.77</v>
      </c>
    </row>
    <row r="24" spans="2:10" x14ac:dyDescent="0.2">
      <c r="B24" s="27" t="s">
        <v>742</v>
      </c>
      <c r="C24" s="64" t="s">
        <v>743</v>
      </c>
      <c r="D24" s="9">
        <v>0</v>
      </c>
      <c r="E24" s="9">
        <f>D24+'VRPP 5 lentelė'!E24</f>
        <v>0</v>
      </c>
      <c r="F24" s="9">
        <f>E24+'VRPP 5 lentelė'!F24</f>
        <v>2824678.54</v>
      </c>
      <c r="G24" s="9">
        <f>F24+'VRPP 5 lentelė'!G24</f>
        <v>2824678.54</v>
      </c>
      <c r="H24" s="9">
        <f>G24+'VRPP 5 lentelė'!H24</f>
        <v>2824678.54</v>
      </c>
      <c r="I24" s="9">
        <f>H24+'VRPP 5 lentelė'!I24</f>
        <v>2824678.54</v>
      </c>
      <c r="J24" s="9">
        <f>I24+'VRPP 5 lentelė'!J24</f>
        <v>2824678.54</v>
      </c>
    </row>
    <row r="25" spans="2:10" ht="24" x14ac:dyDescent="0.2">
      <c r="B25" s="27" t="s">
        <v>744</v>
      </c>
      <c r="C25" s="64" t="s">
        <v>745</v>
      </c>
      <c r="D25" s="9">
        <v>0</v>
      </c>
      <c r="E25" s="9">
        <f>D25+'VRPP 5 lentelė'!E25</f>
        <v>0</v>
      </c>
      <c r="F25" s="9">
        <f>E25+'VRPP 5 lentelė'!F25</f>
        <v>0</v>
      </c>
      <c r="G25" s="9">
        <f>F25+'VRPP 5 lentelė'!G25</f>
        <v>0</v>
      </c>
      <c r="H25" s="9">
        <f>G25+'VRPP 5 lentelė'!H25</f>
        <v>3577328.94</v>
      </c>
      <c r="I25" s="9">
        <f>H25+'VRPP 5 lentelė'!I25</f>
        <v>3577328.94</v>
      </c>
      <c r="J25" s="9">
        <f>I25+'VRPP 5 lentelė'!J25</f>
        <v>3577328.94</v>
      </c>
    </row>
    <row r="26" spans="2:10" ht="24" x14ac:dyDescent="0.2">
      <c r="B26" s="27" t="s">
        <v>206</v>
      </c>
      <c r="C26" s="64" t="s">
        <v>746</v>
      </c>
      <c r="D26" s="9">
        <v>0</v>
      </c>
      <c r="E26" s="9">
        <f>D26+'VRPP 5 lentelė'!E26</f>
        <v>0</v>
      </c>
      <c r="F26" s="9">
        <f>E26+'VRPP 5 lentelė'!F26</f>
        <v>0</v>
      </c>
      <c r="G26" s="9">
        <f>F26+'VRPP 5 lentelė'!G26</f>
        <v>0</v>
      </c>
      <c r="H26" s="9">
        <f>G26+'VRPP 5 lentelė'!H26</f>
        <v>530853.62</v>
      </c>
      <c r="I26" s="9">
        <f>H26+'VRPP 5 lentelė'!I26</f>
        <v>1387284.62</v>
      </c>
      <c r="J26" s="9">
        <f>I26+'VRPP 5 lentelė'!J26</f>
        <v>1387284.62</v>
      </c>
    </row>
    <row r="27" spans="2:10" ht="24" x14ac:dyDescent="0.2">
      <c r="B27" s="6" t="s">
        <v>466</v>
      </c>
      <c r="C27" s="16" t="s">
        <v>747</v>
      </c>
      <c r="D27" s="9">
        <v>0</v>
      </c>
      <c r="E27" s="9">
        <f>D27+'VRPP 5 lentelė'!E27</f>
        <v>0</v>
      </c>
      <c r="F27" s="9">
        <f>E27+'VRPP 5 lentelė'!F27</f>
        <v>0</v>
      </c>
      <c r="G27" s="9">
        <f>F27+'VRPP 5 lentelė'!G27</f>
        <v>0</v>
      </c>
      <c r="H27" s="9">
        <f>G27+'VRPP 5 lentelė'!H27</f>
        <v>564673.56000000006</v>
      </c>
      <c r="I27" s="9">
        <f>H27+'VRPP 5 lentelė'!I27</f>
        <v>564673.56000000006</v>
      </c>
      <c r="J27" s="9">
        <f>I27+'VRPP 5 lentelė'!J27</f>
        <v>564673.56000000006</v>
      </c>
    </row>
    <row r="28" spans="2:10" ht="48" x14ac:dyDescent="0.2">
      <c r="B28" s="6" t="s">
        <v>288</v>
      </c>
      <c r="C28" s="16" t="s">
        <v>748</v>
      </c>
      <c r="D28" s="9">
        <v>0</v>
      </c>
      <c r="E28" s="9">
        <f>D28+'VRPP 5 lentelė'!E27</f>
        <v>0</v>
      </c>
      <c r="F28" s="9">
        <f>E28+'VRPP 5 lentelė'!F27</f>
        <v>0</v>
      </c>
      <c r="G28" s="9">
        <f>F28+'VRPP 5 lentelė'!G27</f>
        <v>0</v>
      </c>
      <c r="H28" s="9">
        <v>63735.99</v>
      </c>
      <c r="I28" s="9">
        <f>H28+'VRPP 5 lentelė'!I27</f>
        <v>63735.99</v>
      </c>
      <c r="J28" s="9">
        <f>I28+'VRPP 5 lentelė'!J27</f>
        <v>63735.99</v>
      </c>
    </row>
    <row r="29" spans="2:10" ht="24" x14ac:dyDescent="0.2">
      <c r="B29" s="16" t="s">
        <v>114</v>
      </c>
      <c r="C29" s="6" t="s">
        <v>749</v>
      </c>
      <c r="D29" s="9">
        <v>0</v>
      </c>
      <c r="E29" s="9">
        <f>D29+'VRPP 5 lentelė'!E29</f>
        <v>0</v>
      </c>
      <c r="F29" s="9">
        <f>E29+'VRPP 5 lentelė'!F29</f>
        <v>0</v>
      </c>
      <c r="G29" s="9">
        <f>F29+'VRPP 5 lentelė'!G29</f>
        <v>0</v>
      </c>
      <c r="H29" s="9">
        <f>G29+'VRPP 5 lentelė'!H29</f>
        <v>626.52239999999995</v>
      </c>
      <c r="I29" s="9">
        <f>H29+'VRPP 5 lentelė'!I29</f>
        <v>877.12899999999991</v>
      </c>
      <c r="J29" s="9">
        <f>I29+'VRPP 5 lentelė'!J29</f>
        <v>877.12899999999991</v>
      </c>
    </row>
    <row r="30" spans="2:10" ht="24" x14ac:dyDescent="0.2">
      <c r="B30" s="16" t="s">
        <v>146</v>
      </c>
      <c r="C30" s="64" t="s">
        <v>750</v>
      </c>
      <c r="D30" s="9">
        <v>0</v>
      </c>
      <c r="E30" s="9">
        <f>D30+'VRPP 5 lentelė'!E30</f>
        <v>0</v>
      </c>
      <c r="F30" s="9">
        <f>E30+'VRPP 5 lentelė'!F30</f>
        <v>0</v>
      </c>
      <c r="G30" s="9">
        <f>F30+'VRPP 5 lentelė'!G30</f>
        <v>1031314.1599999999</v>
      </c>
      <c r="H30" s="9">
        <f>G30+'VRPP 5 lentelė'!H30</f>
        <v>1603707.88</v>
      </c>
      <c r="I30" s="9">
        <f>H30+'VRPP 5 lentelė'!I30</f>
        <v>1603707.88</v>
      </c>
      <c r="J30" s="9">
        <f>I30+'VRPP 5 lentelė'!J30</f>
        <v>1603707.88</v>
      </c>
    </row>
    <row r="31" spans="2:10" x14ac:dyDescent="0.2">
      <c r="B31" s="16" t="s">
        <v>130</v>
      </c>
      <c r="C31" s="16" t="s">
        <v>751</v>
      </c>
      <c r="D31" s="9">
        <v>0</v>
      </c>
      <c r="E31" s="9">
        <f>D31+'VRPP 5 lentelė'!E31</f>
        <v>0</v>
      </c>
      <c r="F31" s="9">
        <f>E31+'VRPP 5 lentelė'!F31</f>
        <v>0</v>
      </c>
      <c r="G31" s="9">
        <f>F31+'VRPP 5 lentelė'!G31</f>
        <v>0</v>
      </c>
      <c r="H31" s="9">
        <f>G31+'VRPP 5 lentelė'!H31</f>
        <v>1237948.25</v>
      </c>
      <c r="I31" s="9">
        <f>H31+'VRPP 5 lentelė'!I31</f>
        <v>1237948.25</v>
      </c>
      <c r="J31" s="9">
        <f>I31+'VRPP 5 lentelė'!J31</f>
        <v>1237948.25</v>
      </c>
    </row>
    <row r="32" spans="2:10" ht="24" x14ac:dyDescent="0.2">
      <c r="B32" s="70" t="s">
        <v>457</v>
      </c>
      <c r="C32" s="70" t="s">
        <v>752</v>
      </c>
      <c r="D32" s="9">
        <v>0</v>
      </c>
      <c r="E32" s="9">
        <f>D32+'VRPP 5 lentelė'!E32</f>
        <v>0</v>
      </c>
      <c r="F32" s="9">
        <f>E32+'VRPP 5 lentelė'!F32</f>
        <v>0</v>
      </c>
      <c r="G32" s="9">
        <f>F32+'VRPP 5 lentelė'!G32</f>
        <v>0</v>
      </c>
      <c r="H32" s="9">
        <f>G32+'VRPP 5 lentelė'!H32</f>
        <v>291323.46000000002</v>
      </c>
      <c r="I32" s="9">
        <f>H32+'VRPP 5 lentelė'!I32</f>
        <v>291323.46000000002</v>
      </c>
      <c r="J32" s="9">
        <f>I32+'VRPP 5 lentelė'!J32</f>
        <v>291323.46000000002</v>
      </c>
    </row>
  </sheetData>
  <mergeCells count="3">
    <mergeCell ref="G1:J1"/>
    <mergeCell ref="G2:J2"/>
    <mergeCell ref="G3:J3"/>
  </mergeCells>
  <pageMargins left="0.7" right="0.7" top="0.75" bottom="0.75" header="0.3" footer="0.3"/>
  <pageSetup paperSize="9" scale="9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I40"/>
  <sheetViews>
    <sheetView workbookViewId="0">
      <selection activeCell="F17" sqref="F17"/>
    </sheetView>
  </sheetViews>
  <sheetFormatPr defaultColWidth="9.140625" defaultRowHeight="12" x14ac:dyDescent="0.2"/>
  <cols>
    <col min="1" max="1" width="5" style="17" customWidth="1"/>
    <col min="2" max="2" width="9.140625" style="17"/>
    <col min="3" max="3" width="74.140625" style="17" customWidth="1"/>
    <col min="4" max="4" width="28.42578125" style="17" customWidth="1"/>
    <col min="5" max="5" width="35.42578125" style="17" customWidth="1"/>
    <col min="6" max="6" width="34.7109375" style="17" customWidth="1"/>
    <col min="7" max="7" width="14.5703125" style="17" customWidth="1"/>
    <col min="8" max="8" width="9.140625" style="17"/>
    <col min="9" max="9" width="13.7109375" style="17" bestFit="1" customWidth="1"/>
    <col min="10" max="16384" width="9.140625" style="17"/>
  </cols>
  <sheetData>
    <row r="1" spans="2:8" x14ac:dyDescent="0.2">
      <c r="E1" s="262" t="s">
        <v>101</v>
      </c>
      <c r="F1" s="262"/>
      <c r="G1" s="262"/>
      <c r="H1" s="262"/>
    </row>
    <row r="2" spans="2:8" x14ac:dyDescent="0.2">
      <c r="E2" s="263" t="s">
        <v>16</v>
      </c>
      <c r="F2" s="263"/>
      <c r="G2" s="263"/>
      <c r="H2" s="263"/>
    </row>
    <row r="3" spans="2:8" x14ac:dyDescent="0.2">
      <c r="E3" s="263" t="s">
        <v>17</v>
      </c>
      <c r="F3" s="263"/>
      <c r="G3" s="263"/>
      <c r="H3" s="263"/>
    </row>
    <row r="6" spans="2:8" x14ac:dyDescent="0.2">
      <c r="B6" s="91" t="s">
        <v>97</v>
      </c>
    </row>
    <row r="7" spans="2:8" ht="78" customHeight="1" x14ac:dyDescent="0.2">
      <c r="B7" s="4" t="s">
        <v>58</v>
      </c>
      <c r="C7" s="4" t="s">
        <v>68</v>
      </c>
      <c r="D7" s="4" t="s">
        <v>100</v>
      </c>
      <c r="E7" s="4" t="s">
        <v>69</v>
      </c>
      <c r="F7" s="4" t="s">
        <v>70</v>
      </c>
    </row>
    <row r="8" spans="2:8" ht="10.5" customHeight="1" x14ac:dyDescent="0.2">
      <c r="B8" s="5">
        <v>2</v>
      </c>
      <c r="C8" s="22" t="s">
        <v>71</v>
      </c>
      <c r="D8" s="5">
        <v>1</v>
      </c>
      <c r="E8" s="5">
        <v>0</v>
      </c>
      <c r="F8" s="12">
        <v>0</v>
      </c>
    </row>
    <row r="9" spans="2:8" x14ac:dyDescent="0.2">
      <c r="B9" s="5">
        <v>5</v>
      </c>
      <c r="C9" s="22" t="s">
        <v>72</v>
      </c>
      <c r="D9" s="5">
        <v>1</v>
      </c>
      <c r="E9" s="5">
        <v>1</v>
      </c>
      <c r="F9" s="9">
        <f>'VRPP 2 lentelė'!L114</f>
        <v>4477307</v>
      </c>
    </row>
    <row r="10" spans="2:8" x14ac:dyDescent="0.2">
      <c r="B10" s="5">
        <v>6</v>
      </c>
      <c r="C10" s="22" t="s">
        <v>73</v>
      </c>
      <c r="D10" s="5">
        <v>6</v>
      </c>
      <c r="E10" s="5">
        <v>1</v>
      </c>
      <c r="F10" s="9">
        <f>'VRPP 2 lentelė'!L118</f>
        <v>905471.58000000007</v>
      </c>
    </row>
    <row r="11" spans="2:8" x14ac:dyDescent="0.2">
      <c r="B11" s="5">
        <v>7</v>
      </c>
      <c r="C11" s="22" t="s">
        <v>74</v>
      </c>
      <c r="D11" s="5">
        <v>9</v>
      </c>
      <c r="E11" s="5">
        <v>8</v>
      </c>
      <c r="F11" s="9">
        <f>'VRPP 2 lentelė'!L116+'VRPP 2 lentelė'!L117+'VRPP 2 lentelė'!L119+'VRPP 2 lentelė'!L120+'VRPP 2 lentelė'!L121+'VRPP 2 lentelė'!L122+'VRPP 2 lentelė'!L123+'VRPP 2 lentelė'!L124</f>
        <v>10350642.290000001</v>
      </c>
    </row>
    <row r="12" spans="2:8" x14ac:dyDescent="0.2">
      <c r="B12" s="5">
        <v>8</v>
      </c>
      <c r="C12" s="22" t="s">
        <v>75</v>
      </c>
      <c r="D12" s="5">
        <v>1</v>
      </c>
      <c r="E12" s="5">
        <v>1</v>
      </c>
      <c r="F12" s="9">
        <f>'VRPP 2 lentelė'!L112</f>
        <v>2559135.1500000004</v>
      </c>
    </row>
    <row r="13" spans="2:8" ht="15.75" customHeight="1" x14ac:dyDescent="0.2">
      <c r="B13" s="5">
        <v>10</v>
      </c>
      <c r="C13" s="22" t="s">
        <v>76</v>
      </c>
      <c r="D13" s="5">
        <v>1</v>
      </c>
      <c r="E13" s="5">
        <v>1</v>
      </c>
      <c r="F13" s="9">
        <f>'VRPP 2 lentelė'!L91</f>
        <v>1298334.1200000001</v>
      </c>
    </row>
    <row r="14" spans="2:8" ht="15.75" customHeight="1" x14ac:dyDescent="0.2">
      <c r="B14" s="5">
        <v>11</v>
      </c>
      <c r="C14" s="22" t="s">
        <v>757</v>
      </c>
      <c r="D14" s="5">
        <v>1</v>
      </c>
      <c r="E14" s="5">
        <v>1</v>
      </c>
      <c r="F14" s="9">
        <f>'VRPP 2 lentelė'!L100</f>
        <v>450000</v>
      </c>
    </row>
    <row r="15" spans="2:8" x14ac:dyDescent="0.2">
      <c r="B15" s="5">
        <v>12</v>
      </c>
      <c r="C15" s="22" t="s">
        <v>77</v>
      </c>
      <c r="D15" s="5">
        <v>7</v>
      </c>
      <c r="E15" s="5">
        <v>7</v>
      </c>
      <c r="F15" s="9">
        <f>'VRPP 2 lentelė'!L93+'VRPP 2 lentelė'!L94+'VRPP 2 lentelė'!L95+'VRPP 2 lentelė'!L96+'VRPP 2 lentelė'!L97+'VRPP 2 lentelė'!L98+'VRPP 2 lentelė'!L99</f>
        <v>4038770.76</v>
      </c>
    </row>
    <row r="16" spans="2:8" x14ac:dyDescent="0.2">
      <c r="B16" s="5">
        <v>15</v>
      </c>
      <c r="C16" s="22" t="s">
        <v>78</v>
      </c>
      <c r="D16" s="5">
        <v>1</v>
      </c>
      <c r="E16" s="5">
        <v>1</v>
      </c>
      <c r="F16" s="9">
        <f>'VRPP 2 lentelė'!L102</f>
        <v>192231.91</v>
      </c>
    </row>
    <row r="17" spans="2:7" ht="30" customHeight="1" x14ac:dyDescent="0.2">
      <c r="B17" s="5">
        <v>19</v>
      </c>
      <c r="C17" s="70" t="s">
        <v>924</v>
      </c>
      <c r="D17" s="5">
        <v>2</v>
      </c>
      <c r="E17" s="5">
        <v>2</v>
      </c>
      <c r="F17" s="9">
        <f>'VRPP 2 lentelė'!L89+'VRPP 2 lentelė'!L102+'VRPP 2 lentelė'!L105</f>
        <v>1286294.6499999999</v>
      </c>
      <c r="G17" s="24"/>
    </row>
    <row r="18" spans="2:7" x14ac:dyDescent="0.2">
      <c r="B18" s="5">
        <v>22</v>
      </c>
      <c r="C18" s="70" t="s">
        <v>79</v>
      </c>
      <c r="D18" s="5">
        <v>5</v>
      </c>
      <c r="E18" s="5">
        <v>5</v>
      </c>
      <c r="F18" s="9">
        <f>'VRPP 2 lentelė'!L15+'VRPP 2 lentelė'!L16+'VRPP 2 lentelė'!L17+'VRPP 2 lentelė'!L18+'VRPP 2 lentelė'!L19</f>
        <v>1456409.7200000002</v>
      </c>
    </row>
    <row r="19" spans="2:7" x14ac:dyDescent="0.2">
      <c r="B19" s="5">
        <v>23</v>
      </c>
      <c r="C19" s="70" t="s">
        <v>80</v>
      </c>
      <c r="D19" s="5">
        <v>3</v>
      </c>
      <c r="E19" s="5">
        <v>3</v>
      </c>
      <c r="F19" s="9">
        <f>'VRPP 2 lentelė'!L11+'VRPP 2 lentelė'!L12+'VRPP 2 lentelė'!L13</f>
        <v>1208911.58</v>
      </c>
    </row>
    <row r="20" spans="2:7" x14ac:dyDescent="0.2">
      <c r="B20" s="5">
        <v>24</v>
      </c>
      <c r="C20" s="70" t="s">
        <v>81</v>
      </c>
      <c r="D20" s="5">
        <v>5</v>
      </c>
      <c r="E20" s="5">
        <v>5</v>
      </c>
      <c r="F20" s="9">
        <f>'VRPP 2 lentelė'!L21+'VRPP 2 lentelė'!L22+'VRPP 2 lentelė'!L23+'VRPP 2 lentelė'!L24+'VRPP 2 lentelė'!L25</f>
        <v>1919857.0099999998</v>
      </c>
    </row>
    <row r="21" spans="2:7" x14ac:dyDescent="0.2">
      <c r="B21" s="5">
        <v>25</v>
      </c>
      <c r="C21" s="70" t="s">
        <v>82</v>
      </c>
      <c r="D21" s="5">
        <v>3</v>
      </c>
      <c r="E21" s="5">
        <v>2</v>
      </c>
      <c r="F21" s="9">
        <f>'VRPP 2 lentelė'!L43+'VRPP 2 lentelė'!L46</f>
        <v>2478486.54</v>
      </c>
    </row>
    <row r="22" spans="2:7" x14ac:dyDescent="0.2">
      <c r="B22" s="5">
        <v>26</v>
      </c>
      <c r="C22" s="70" t="s">
        <v>83</v>
      </c>
      <c r="D22" s="5">
        <v>4</v>
      </c>
      <c r="E22" s="5">
        <v>3</v>
      </c>
      <c r="F22" s="9">
        <f>'VRPP 2 lentelė'!L42+'VRPP 2 lentelė'!L44+'VRPP 2 lentelė'!L45</f>
        <v>844669.19000000006</v>
      </c>
    </row>
    <row r="23" spans="2:7" x14ac:dyDescent="0.2">
      <c r="B23" s="5">
        <v>27</v>
      </c>
      <c r="C23" s="70" t="s">
        <v>84</v>
      </c>
      <c r="D23" s="5">
        <v>16</v>
      </c>
      <c r="E23" s="5">
        <v>16</v>
      </c>
      <c r="F23" s="9">
        <f>'VRPP 2 lentelė'!L48+'VRPP 2 lentelė'!L49+'VRPP 2 lentelė'!L66+'VRPP 2 lentelė'!L67+'VRPP 2 lentelė'!L68+'VRPP 2 lentelė'!L69+'VRPP 2 lentelė'!L70+'VRPP 2 lentelė'!L71+'VRPP 2 lentelė'!L72+'VRPP 2 lentelė'!L73+'VRPP 2 lentelė'!L74+'VRPP 2 lentelė'!L36+'VRPP 2 lentelė'!L37+'VRPP 2 lentelė'!L38+'VRPP 2 lentelė'!L39+'VRPP 2 lentelė'!L56</f>
        <v>2022862.3400000003</v>
      </c>
    </row>
    <row r="24" spans="2:7" ht="24" x14ac:dyDescent="0.2">
      <c r="B24" s="5">
        <v>28</v>
      </c>
      <c r="C24" s="70" t="s">
        <v>85</v>
      </c>
      <c r="D24" s="5">
        <v>4</v>
      </c>
      <c r="E24" s="5">
        <v>3</v>
      </c>
      <c r="F24" s="9">
        <f>'VRPP 2 lentelė'!L126+'VRPP 2 lentelė'!L127+'VRPP 2 lentelė'!L139</f>
        <v>1421009.8</v>
      </c>
    </row>
    <row r="25" spans="2:7" ht="24" x14ac:dyDescent="0.2">
      <c r="B25" s="5">
        <v>29</v>
      </c>
      <c r="C25" s="70" t="s">
        <v>86</v>
      </c>
      <c r="D25" s="5">
        <v>13</v>
      </c>
      <c r="E25" s="5">
        <v>13</v>
      </c>
      <c r="F25" s="9">
        <f>'VRPP 2 lentelė'!L136+'VRPP 2 lentelė'!L137+'VRPP 2 lentelė'!L138+'VRPP 2 lentelė'!L140+'VRPP 2 lentelė'!L141+'VRPP 2 lentelė'!L143+'VRPP 2 lentelė'!L145+'VRPP 2 lentelė'!L148+'VRPP 2 lentelė'!L149+'VRPP 2 lentelė'!L150+'VRPP 2 lentelė'!L151+'VRPP 2 lentelė'!L152+'VRPP 2 lentelė'!L153</f>
        <v>12436002.340000004</v>
      </c>
    </row>
    <row r="26" spans="2:7" ht="24" x14ac:dyDescent="0.2">
      <c r="B26" s="5">
        <v>34</v>
      </c>
      <c r="C26" s="70" t="s">
        <v>87</v>
      </c>
      <c r="D26" s="5">
        <v>5</v>
      </c>
      <c r="E26" s="5">
        <v>2</v>
      </c>
      <c r="F26" s="9">
        <f>'VRPP 2 lentelė'!L31+'VRPP 2 lentelė'!L32</f>
        <v>1231086</v>
      </c>
    </row>
    <row r="27" spans="2:7" x14ac:dyDescent="0.2">
      <c r="B27" s="5">
        <v>36</v>
      </c>
      <c r="C27" s="70" t="s">
        <v>88</v>
      </c>
      <c r="D27" s="5">
        <v>1</v>
      </c>
      <c r="E27" s="5">
        <v>0</v>
      </c>
      <c r="F27" s="12">
        <v>0</v>
      </c>
    </row>
    <row r="28" spans="2:7" x14ac:dyDescent="0.2">
      <c r="B28" s="5">
        <v>38</v>
      </c>
      <c r="C28" s="70" t="s">
        <v>89</v>
      </c>
      <c r="D28" s="5">
        <v>4</v>
      </c>
      <c r="E28" s="5">
        <v>4</v>
      </c>
      <c r="F28" s="9">
        <f>'VRPP 2 lentelė'!L128+'VRPP 2 lentelė'!L129+'VRPP 2 lentelė'!L130+'VRPP 2 lentelė'!L132</f>
        <v>1540272.86</v>
      </c>
    </row>
    <row r="29" spans="2:7" x14ac:dyDescent="0.2">
      <c r="B29" s="5">
        <v>41</v>
      </c>
      <c r="C29" s="70" t="s">
        <v>90</v>
      </c>
      <c r="D29" s="5">
        <v>3</v>
      </c>
      <c r="E29" s="5">
        <v>3</v>
      </c>
      <c r="F29" s="9">
        <f>'VRPP 2 lentelė'!L103+'VRPP 2 lentelė'!L104+'VRPP 2 lentelė'!L106</f>
        <v>349147.81000000006</v>
      </c>
    </row>
    <row r="30" spans="2:7" x14ac:dyDescent="0.2">
      <c r="B30" s="5">
        <v>42</v>
      </c>
      <c r="C30" s="70" t="s">
        <v>91</v>
      </c>
      <c r="D30" s="5">
        <v>1</v>
      </c>
      <c r="E30" s="5">
        <v>1</v>
      </c>
      <c r="F30" s="9">
        <f>'VRPP 2 lentelė'!L109</f>
        <v>57925</v>
      </c>
    </row>
    <row r="31" spans="2:7" x14ac:dyDescent="0.2">
      <c r="B31" s="5">
        <v>44</v>
      </c>
      <c r="C31" s="70" t="s">
        <v>92</v>
      </c>
      <c r="D31" s="5">
        <v>1</v>
      </c>
      <c r="E31" s="5">
        <v>1</v>
      </c>
      <c r="F31" s="9">
        <f>'VRPP 2 lentelė'!L29</f>
        <v>692819.57000000007</v>
      </c>
    </row>
    <row r="32" spans="2:7" x14ac:dyDescent="0.2">
      <c r="B32" s="5">
        <v>47</v>
      </c>
      <c r="C32" s="70" t="s">
        <v>93</v>
      </c>
      <c r="D32" s="5">
        <v>24</v>
      </c>
      <c r="E32" s="5">
        <v>8</v>
      </c>
      <c r="F32" s="9">
        <f>'VRPP 2 lentelė'!L76+'VRPP 2 lentelė'!L77+'VRPP 2 lentelė'!L78+'VRPP 2 lentelė'!L80+'VRPP 2 lentelė'!L81+'VRPP 2 lentelė'!L82+'VRPP 2 lentelė'!L83+'VRPP 2 lentelė'!L84</f>
        <v>739306.43</v>
      </c>
    </row>
    <row r="33" spans="2:9" x14ac:dyDescent="0.2">
      <c r="B33" s="5">
        <v>49</v>
      </c>
      <c r="C33" s="22" t="s">
        <v>94</v>
      </c>
      <c r="D33" s="5">
        <v>1</v>
      </c>
      <c r="E33" s="5">
        <v>1</v>
      </c>
      <c r="F33" s="9">
        <f>'VRPP 2 lentelė'!L160</f>
        <v>342733.49</v>
      </c>
    </row>
    <row r="34" spans="2:9" x14ac:dyDescent="0.2">
      <c r="B34" s="5">
        <v>50</v>
      </c>
      <c r="C34" s="22" t="s">
        <v>95</v>
      </c>
      <c r="D34" s="5">
        <v>19</v>
      </c>
      <c r="E34" s="5">
        <v>16</v>
      </c>
      <c r="F34" s="9">
        <f>'VRPP 2 lentelė'!L131+'VRPP 2 lentelė'!L65+'VRPP 2 lentelė'!L64+'VRPP 2 lentelė'!L63+'VRPP 2 lentelė'!L62+'VRPP 2 lentelė'!L61+'VRPP 2 lentelė'!L60+'VRPP 2 lentelė'!L59+'VRPP 2 lentelė'!L58+'VRPP 2 lentelė'!L57+'VRPP 2 lentelė'!L55+'VRPP 2 lentelė'!L54+'VRPP 2 lentelė'!L53+'VRPP 2 lentelė'!L52+'VRPP 2 lentelė'!L51+'VRPP 2 lentelė'!L50</f>
        <v>683955.46</v>
      </c>
    </row>
    <row r="35" spans="2:9" x14ac:dyDescent="0.2">
      <c r="B35" s="5">
        <v>52</v>
      </c>
      <c r="C35" s="70" t="s">
        <v>96</v>
      </c>
      <c r="D35" s="5">
        <v>6</v>
      </c>
      <c r="E35" s="5">
        <v>0</v>
      </c>
      <c r="F35" s="12">
        <v>0</v>
      </c>
      <c r="I35" s="142"/>
    </row>
    <row r="36" spans="2:9" x14ac:dyDescent="0.2">
      <c r="I36" s="142"/>
    </row>
    <row r="37" spans="2:9" x14ac:dyDescent="0.2">
      <c r="F37" s="24"/>
      <c r="G37" s="24"/>
      <c r="H37" s="24"/>
    </row>
    <row r="38" spans="2:9" x14ac:dyDescent="0.2">
      <c r="F38" s="24"/>
      <c r="G38" s="24"/>
      <c r="H38" s="24"/>
    </row>
    <row r="39" spans="2:9" x14ac:dyDescent="0.2">
      <c r="F39" s="24"/>
      <c r="G39" s="24"/>
    </row>
    <row r="40" spans="2:9" x14ac:dyDescent="0.2">
      <c r="G40" s="24"/>
    </row>
  </sheetData>
  <mergeCells count="3">
    <mergeCell ref="E1:H1"/>
    <mergeCell ref="E2:H2"/>
    <mergeCell ref="E3:H3"/>
  </mergeCells>
  <pageMargins left="0.7" right="0.7" top="0.75" bottom="0.75" header="0.3" footer="0.3"/>
  <pageSetup paperSize="9" scale="6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164"/>
  <sheetViews>
    <sheetView topLeftCell="A34" zoomScale="90" zoomScaleNormal="90" workbookViewId="0">
      <selection activeCell="L48" sqref="L48"/>
    </sheetView>
  </sheetViews>
  <sheetFormatPr defaultColWidth="9.140625" defaultRowHeight="12" x14ac:dyDescent="0.2"/>
  <cols>
    <col min="1" max="1" width="4.42578125" style="151" customWidth="1"/>
    <col min="2" max="2" width="9.5703125" style="152" customWidth="1"/>
    <col min="3" max="3" width="12.42578125" style="152" customWidth="1"/>
    <col min="4" max="4" width="25.7109375" style="152" customWidth="1"/>
    <col min="5" max="5" width="9.28515625" style="152" bestFit="1" customWidth="1"/>
    <col min="6" max="6" width="23.140625" style="152" customWidth="1"/>
    <col min="7" max="7" width="10.28515625" style="152" bestFit="1" customWidth="1"/>
    <col min="8" max="8" width="9.140625" style="152"/>
    <col min="9" max="9" width="21.42578125" style="152" customWidth="1"/>
    <col min="10" max="10" width="11" style="152" bestFit="1" customWidth="1"/>
    <col min="11" max="11" width="7.7109375" style="152" bestFit="1" customWidth="1"/>
    <col min="12" max="12" width="21.42578125" style="152" customWidth="1"/>
    <col min="13" max="13" width="11.5703125" style="152" bestFit="1" customWidth="1"/>
    <col min="14" max="14" width="7.28515625" style="152" bestFit="1" customWidth="1"/>
    <col min="15" max="15" width="21.42578125" style="152" customWidth="1"/>
    <col min="16" max="16" width="9" style="152" bestFit="1" customWidth="1"/>
    <col min="17" max="17" width="9.140625" style="152"/>
    <col min="18" max="18" width="21.42578125" style="152" customWidth="1"/>
    <col min="19" max="19" width="9" style="152" bestFit="1" customWidth="1"/>
    <col min="20" max="20" width="9.140625" style="152"/>
    <col min="21" max="22" width="9.140625" style="152" customWidth="1"/>
    <col min="23" max="16384" width="9.140625" style="152"/>
  </cols>
  <sheetData>
    <row r="1" spans="2:22" x14ac:dyDescent="0.2">
      <c r="R1" s="153"/>
      <c r="S1" s="153"/>
      <c r="T1" s="153"/>
    </row>
    <row r="2" spans="2:22" x14ac:dyDescent="0.2">
      <c r="R2" s="154"/>
      <c r="S2" s="154"/>
      <c r="T2" s="154"/>
    </row>
    <row r="3" spans="2:22" x14ac:dyDescent="0.2">
      <c r="R3" s="154"/>
      <c r="S3" s="154"/>
      <c r="T3" s="154"/>
    </row>
    <row r="4" spans="2:22" x14ac:dyDescent="0.2">
      <c r="R4" s="154"/>
      <c r="S4" s="154"/>
      <c r="T4" s="154"/>
    </row>
    <row r="5" spans="2:22" x14ac:dyDescent="0.2">
      <c r="B5" s="211" t="s">
        <v>1</v>
      </c>
      <c r="K5" s="154"/>
      <c r="L5" s="154"/>
      <c r="M5" s="154"/>
      <c r="O5" s="154"/>
      <c r="P5" s="154"/>
      <c r="Q5" s="154"/>
    </row>
    <row r="6" spans="2:22" x14ac:dyDescent="0.2">
      <c r="B6" s="211" t="s">
        <v>820</v>
      </c>
    </row>
    <row r="7" spans="2:22" x14ac:dyDescent="0.2">
      <c r="B7" s="239" t="s">
        <v>792</v>
      </c>
      <c r="C7" s="240" t="s">
        <v>99</v>
      </c>
      <c r="D7" s="239" t="s">
        <v>794</v>
      </c>
      <c r="E7" s="238" t="s">
        <v>821</v>
      </c>
      <c r="F7" s="243"/>
      <c r="G7" s="243"/>
      <c r="H7" s="243"/>
      <c r="I7" s="243"/>
      <c r="J7" s="243"/>
      <c r="K7" s="243"/>
      <c r="L7" s="243"/>
      <c r="M7" s="243"/>
      <c r="N7" s="243"/>
      <c r="O7" s="243"/>
      <c r="P7" s="243"/>
      <c r="Q7" s="243"/>
      <c r="R7" s="243"/>
      <c r="S7" s="243"/>
      <c r="T7" s="243"/>
      <c r="U7" s="243"/>
      <c r="V7" s="244"/>
    </row>
    <row r="8" spans="2:22" ht="36" x14ac:dyDescent="0.2">
      <c r="B8" s="239"/>
      <c r="C8" s="241"/>
      <c r="D8" s="242"/>
      <c r="E8" s="204" t="s">
        <v>822</v>
      </c>
      <c r="F8" s="204" t="s">
        <v>823</v>
      </c>
      <c r="G8" s="204" t="s">
        <v>49</v>
      </c>
      <c r="H8" s="204" t="s">
        <v>824</v>
      </c>
      <c r="I8" s="204" t="s">
        <v>825</v>
      </c>
      <c r="J8" s="204" t="s">
        <v>51</v>
      </c>
      <c r="K8" s="204" t="s">
        <v>826</v>
      </c>
      <c r="L8" s="204" t="s">
        <v>827</v>
      </c>
      <c r="M8" s="204" t="s">
        <v>53</v>
      </c>
      <c r="N8" s="204" t="s">
        <v>828</v>
      </c>
      <c r="O8" s="204" t="s">
        <v>829</v>
      </c>
      <c r="P8" s="204" t="s">
        <v>55</v>
      </c>
      <c r="Q8" s="204" t="s">
        <v>830</v>
      </c>
      <c r="R8" s="204" t="s">
        <v>831</v>
      </c>
      <c r="S8" s="204" t="s">
        <v>832</v>
      </c>
      <c r="T8" s="204" t="s">
        <v>833</v>
      </c>
      <c r="U8" s="204" t="s">
        <v>834</v>
      </c>
      <c r="V8" s="204" t="s">
        <v>835</v>
      </c>
    </row>
    <row r="9" spans="2:22" ht="24" x14ac:dyDescent="0.2">
      <c r="B9" s="155" t="s">
        <v>14</v>
      </c>
      <c r="C9" s="171"/>
      <c r="D9" s="155" t="s">
        <v>105</v>
      </c>
      <c r="E9" s="171"/>
      <c r="F9" s="171"/>
      <c r="G9" s="171"/>
      <c r="H9" s="171"/>
      <c r="I9" s="171"/>
      <c r="J9" s="171"/>
      <c r="K9" s="171"/>
      <c r="L9" s="156"/>
      <c r="M9" s="156"/>
      <c r="N9" s="156"/>
      <c r="O9" s="156"/>
      <c r="P9" s="156"/>
      <c r="Q9" s="156"/>
      <c r="R9" s="171"/>
      <c r="S9" s="171"/>
      <c r="T9" s="156"/>
      <c r="U9" s="156"/>
      <c r="V9" s="156"/>
    </row>
    <row r="10" spans="2:22" ht="24" x14ac:dyDescent="0.2">
      <c r="B10" s="155" t="s">
        <v>807</v>
      </c>
      <c r="C10" s="171"/>
      <c r="D10" s="155" t="s">
        <v>106</v>
      </c>
      <c r="E10" s="171"/>
      <c r="F10" s="171"/>
      <c r="G10" s="171"/>
      <c r="H10" s="171"/>
      <c r="I10" s="171"/>
      <c r="J10" s="171"/>
      <c r="K10" s="171"/>
      <c r="L10" s="156"/>
      <c r="M10" s="156"/>
      <c r="N10" s="156"/>
      <c r="O10" s="156"/>
      <c r="P10" s="156"/>
      <c r="Q10" s="156"/>
      <c r="R10" s="171"/>
      <c r="S10" s="171"/>
      <c r="T10" s="156"/>
      <c r="U10" s="156"/>
      <c r="V10" s="156"/>
    </row>
    <row r="11" spans="2:22" ht="36" x14ac:dyDescent="0.2">
      <c r="B11" s="155" t="s">
        <v>808</v>
      </c>
      <c r="C11" s="171"/>
      <c r="D11" s="155" t="s">
        <v>107</v>
      </c>
      <c r="E11" s="180"/>
      <c r="F11" s="180"/>
      <c r="G11" s="180"/>
      <c r="H11" s="180"/>
      <c r="I11" s="180"/>
      <c r="J11" s="180"/>
      <c r="K11" s="180"/>
      <c r="L11" s="157"/>
      <c r="M11" s="157"/>
      <c r="N11" s="157"/>
      <c r="O11" s="157"/>
      <c r="P11" s="157"/>
      <c r="Q11" s="157"/>
      <c r="R11" s="180"/>
      <c r="S11" s="180"/>
      <c r="T11" s="157"/>
      <c r="U11" s="157"/>
      <c r="V11" s="157"/>
    </row>
    <row r="12" spans="2:22" ht="36" x14ac:dyDescent="0.2">
      <c r="B12" s="155" t="s">
        <v>809</v>
      </c>
      <c r="C12" s="171"/>
      <c r="D12" s="155" t="s">
        <v>108</v>
      </c>
      <c r="E12" s="171"/>
      <c r="F12" s="171"/>
      <c r="G12" s="171"/>
      <c r="H12" s="171"/>
      <c r="I12" s="171"/>
      <c r="J12" s="171"/>
      <c r="K12" s="171"/>
      <c r="L12" s="156"/>
      <c r="M12" s="156"/>
      <c r="N12" s="156"/>
      <c r="O12" s="156"/>
      <c r="P12" s="156"/>
      <c r="Q12" s="156"/>
      <c r="R12" s="171"/>
      <c r="S12" s="171"/>
      <c r="T12" s="156"/>
      <c r="U12" s="156"/>
      <c r="V12" s="156"/>
    </row>
    <row r="13" spans="2:22" ht="60" x14ac:dyDescent="0.2">
      <c r="B13" s="158" t="s">
        <v>42</v>
      </c>
      <c r="C13" s="158" t="s">
        <v>109</v>
      </c>
      <c r="D13" s="158" t="s">
        <v>110</v>
      </c>
      <c r="E13" s="159" t="s">
        <v>598</v>
      </c>
      <c r="F13" s="160" t="s">
        <v>599</v>
      </c>
      <c r="G13" s="159">
        <v>1</v>
      </c>
      <c r="H13" s="159" t="s">
        <v>600</v>
      </c>
      <c r="I13" s="160" t="s">
        <v>601</v>
      </c>
      <c r="J13" s="159">
        <v>40</v>
      </c>
      <c r="K13" s="159" t="s">
        <v>602</v>
      </c>
      <c r="L13" s="160" t="s">
        <v>603</v>
      </c>
      <c r="M13" s="159" t="s">
        <v>39</v>
      </c>
      <c r="N13" s="159" t="s">
        <v>604</v>
      </c>
      <c r="O13" s="160" t="s">
        <v>605</v>
      </c>
      <c r="P13" s="159">
        <v>139</v>
      </c>
      <c r="Q13" s="159" t="s">
        <v>941</v>
      </c>
      <c r="R13" s="160" t="s">
        <v>942</v>
      </c>
      <c r="S13" s="159" t="s">
        <v>39</v>
      </c>
      <c r="T13" s="159" t="s">
        <v>39</v>
      </c>
      <c r="U13" s="159" t="s">
        <v>39</v>
      </c>
      <c r="V13" s="159" t="s">
        <v>39</v>
      </c>
    </row>
    <row r="14" spans="2:22" ht="60" x14ac:dyDescent="0.2">
      <c r="B14" s="161" t="s">
        <v>43</v>
      </c>
      <c r="C14" s="161" t="s">
        <v>117</v>
      </c>
      <c r="D14" s="161" t="s">
        <v>118</v>
      </c>
      <c r="E14" s="162" t="s">
        <v>598</v>
      </c>
      <c r="F14" s="163" t="s">
        <v>599</v>
      </c>
      <c r="G14" s="162">
        <v>1</v>
      </c>
      <c r="H14" s="162" t="s">
        <v>600</v>
      </c>
      <c r="I14" s="163" t="s">
        <v>601</v>
      </c>
      <c r="J14" s="162">
        <v>34</v>
      </c>
      <c r="K14" s="162" t="s">
        <v>602</v>
      </c>
      <c r="L14" s="163" t="s">
        <v>603</v>
      </c>
      <c r="M14" s="162">
        <v>5</v>
      </c>
      <c r="N14" s="162" t="s">
        <v>604</v>
      </c>
      <c r="O14" s="163" t="s">
        <v>605</v>
      </c>
      <c r="P14" s="162">
        <v>135</v>
      </c>
      <c r="Q14" s="162" t="s">
        <v>941</v>
      </c>
      <c r="R14" s="163" t="s">
        <v>942</v>
      </c>
      <c r="S14" s="162">
        <v>60</v>
      </c>
      <c r="T14" s="162" t="s">
        <v>39</v>
      </c>
      <c r="U14" s="162" t="s">
        <v>39</v>
      </c>
      <c r="V14" s="162" t="s">
        <v>39</v>
      </c>
    </row>
    <row r="15" spans="2:22" ht="60" x14ac:dyDescent="0.2">
      <c r="B15" s="158" t="s">
        <v>515</v>
      </c>
      <c r="C15" s="158" t="s">
        <v>121</v>
      </c>
      <c r="D15" s="158" t="s">
        <v>122</v>
      </c>
      <c r="E15" s="159" t="s">
        <v>598</v>
      </c>
      <c r="F15" s="158" t="s">
        <v>599</v>
      </c>
      <c r="G15" s="159">
        <v>1</v>
      </c>
      <c r="H15" s="159" t="s">
        <v>600</v>
      </c>
      <c r="I15" s="160" t="s">
        <v>601</v>
      </c>
      <c r="J15" s="159">
        <v>40</v>
      </c>
      <c r="K15" s="159" t="s">
        <v>602</v>
      </c>
      <c r="L15" s="160" t="s">
        <v>603</v>
      </c>
      <c r="M15" s="159">
        <v>3</v>
      </c>
      <c r="N15" s="159" t="s">
        <v>604</v>
      </c>
      <c r="O15" s="160" t="s">
        <v>605</v>
      </c>
      <c r="P15" s="159">
        <v>224</v>
      </c>
      <c r="Q15" s="159" t="s">
        <v>941</v>
      </c>
      <c r="R15" s="160" t="s">
        <v>942</v>
      </c>
      <c r="S15" s="159">
        <v>15</v>
      </c>
      <c r="T15" s="159" t="s">
        <v>39</v>
      </c>
      <c r="U15" s="159" t="s">
        <v>39</v>
      </c>
      <c r="V15" s="159" t="s">
        <v>39</v>
      </c>
    </row>
    <row r="16" spans="2:22" ht="24" x14ac:dyDescent="0.2">
      <c r="B16" s="164" t="s">
        <v>814</v>
      </c>
      <c r="C16" s="168"/>
      <c r="D16" s="164" t="s">
        <v>125</v>
      </c>
      <c r="E16" s="168"/>
      <c r="F16" s="168"/>
      <c r="G16" s="168"/>
      <c r="H16" s="168"/>
      <c r="I16" s="168"/>
      <c r="J16" s="168"/>
      <c r="K16" s="168"/>
      <c r="L16" s="165"/>
      <c r="M16" s="165"/>
      <c r="N16" s="165"/>
      <c r="O16" s="165"/>
      <c r="P16" s="165"/>
      <c r="Q16" s="165"/>
      <c r="R16" s="168"/>
      <c r="S16" s="168"/>
      <c r="T16" s="165"/>
      <c r="U16" s="165"/>
      <c r="V16" s="165"/>
    </row>
    <row r="17" spans="1:22" ht="36" x14ac:dyDescent="0.2">
      <c r="B17" s="158" t="s">
        <v>45</v>
      </c>
      <c r="C17" s="158" t="s">
        <v>126</v>
      </c>
      <c r="D17" s="158" t="s">
        <v>127</v>
      </c>
      <c r="E17" s="159" t="s">
        <v>606</v>
      </c>
      <c r="F17" s="160" t="s">
        <v>607</v>
      </c>
      <c r="G17" s="159">
        <v>1</v>
      </c>
      <c r="H17" s="159" t="s">
        <v>604</v>
      </c>
      <c r="I17" s="160" t="s">
        <v>605</v>
      </c>
      <c r="J17" s="159">
        <v>742</v>
      </c>
      <c r="K17" s="159" t="s">
        <v>39</v>
      </c>
      <c r="L17" s="159" t="s">
        <v>39</v>
      </c>
      <c r="M17" s="159" t="s">
        <v>39</v>
      </c>
      <c r="N17" s="159" t="s">
        <v>39</v>
      </c>
      <c r="O17" s="159" t="s">
        <v>39</v>
      </c>
      <c r="P17" s="159" t="s">
        <v>39</v>
      </c>
      <c r="Q17" s="159" t="s">
        <v>39</v>
      </c>
      <c r="R17" s="159" t="s">
        <v>39</v>
      </c>
      <c r="S17" s="159" t="s">
        <v>39</v>
      </c>
      <c r="T17" s="159" t="s">
        <v>39</v>
      </c>
      <c r="U17" s="159" t="s">
        <v>39</v>
      </c>
      <c r="V17" s="159" t="s">
        <v>39</v>
      </c>
    </row>
    <row r="18" spans="1:22" ht="36" x14ac:dyDescent="0.2">
      <c r="B18" s="158" t="s">
        <v>46</v>
      </c>
      <c r="C18" s="158" t="s">
        <v>131</v>
      </c>
      <c r="D18" s="158" t="s">
        <v>132</v>
      </c>
      <c r="E18" s="159" t="s">
        <v>606</v>
      </c>
      <c r="F18" s="160" t="s">
        <v>607</v>
      </c>
      <c r="G18" s="159">
        <v>1</v>
      </c>
      <c r="H18" s="159" t="s">
        <v>604</v>
      </c>
      <c r="I18" s="160" t="s">
        <v>605</v>
      </c>
      <c r="J18" s="159">
        <v>217</v>
      </c>
      <c r="K18" s="159" t="s">
        <v>39</v>
      </c>
      <c r="L18" s="159" t="s">
        <v>39</v>
      </c>
      <c r="M18" s="159" t="s">
        <v>39</v>
      </c>
      <c r="N18" s="159" t="s">
        <v>39</v>
      </c>
      <c r="O18" s="159" t="s">
        <v>39</v>
      </c>
      <c r="P18" s="159" t="s">
        <v>39</v>
      </c>
      <c r="Q18" s="159" t="s">
        <v>39</v>
      </c>
      <c r="R18" s="159" t="s">
        <v>39</v>
      </c>
      <c r="S18" s="159" t="s">
        <v>39</v>
      </c>
      <c r="T18" s="159" t="s">
        <v>39</v>
      </c>
      <c r="U18" s="159" t="s">
        <v>39</v>
      </c>
      <c r="V18" s="159" t="s">
        <v>39</v>
      </c>
    </row>
    <row r="19" spans="1:22" ht="36" x14ac:dyDescent="0.2">
      <c r="B19" s="158" t="s">
        <v>516</v>
      </c>
      <c r="C19" s="166" t="s">
        <v>133</v>
      </c>
      <c r="D19" s="166" t="s">
        <v>134</v>
      </c>
      <c r="E19" s="159" t="s">
        <v>606</v>
      </c>
      <c r="F19" s="158" t="s">
        <v>607</v>
      </c>
      <c r="G19" s="159">
        <v>1</v>
      </c>
      <c r="H19" s="159" t="s">
        <v>604</v>
      </c>
      <c r="I19" s="160" t="s">
        <v>605</v>
      </c>
      <c r="J19" s="159" t="s">
        <v>39</v>
      </c>
      <c r="K19" s="159" t="s">
        <v>39</v>
      </c>
      <c r="L19" s="159" t="s">
        <v>39</v>
      </c>
      <c r="M19" s="159" t="s">
        <v>39</v>
      </c>
      <c r="N19" s="159" t="s">
        <v>39</v>
      </c>
      <c r="O19" s="159" t="s">
        <v>39</v>
      </c>
      <c r="P19" s="159" t="s">
        <v>39</v>
      </c>
      <c r="Q19" s="159" t="s">
        <v>39</v>
      </c>
      <c r="R19" s="159" t="s">
        <v>39</v>
      </c>
      <c r="S19" s="159" t="s">
        <v>39</v>
      </c>
      <c r="T19" s="159" t="s">
        <v>39</v>
      </c>
      <c r="U19" s="159" t="s">
        <v>39</v>
      </c>
      <c r="V19" s="159" t="s">
        <v>39</v>
      </c>
    </row>
    <row r="20" spans="1:22" ht="36" x14ac:dyDescent="0.2">
      <c r="B20" s="161" t="s">
        <v>517</v>
      </c>
      <c r="C20" s="161" t="s">
        <v>135</v>
      </c>
      <c r="D20" s="161" t="s">
        <v>136</v>
      </c>
      <c r="E20" s="162" t="s">
        <v>606</v>
      </c>
      <c r="F20" s="161" t="s">
        <v>607</v>
      </c>
      <c r="G20" s="162">
        <v>1</v>
      </c>
      <c r="H20" s="162" t="s">
        <v>604</v>
      </c>
      <c r="I20" s="163" t="s">
        <v>605</v>
      </c>
      <c r="J20" s="162" t="s">
        <v>39</v>
      </c>
      <c r="K20" s="162" t="s">
        <v>39</v>
      </c>
      <c r="L20" s="162" t="s">
        <v>39</v>
      </c>
      <c r="M20" s="162" t="s">
        <v>39</v>
      </c>
      <c r="N20" s="162" t="s">
        <v>39</v>
      </c>
      <c r="O20" s="162" t="s">
        <v>39</v>
      </c>
      <c r="P20" s="162" t="s">
        <v>39</v>
      </c>
      <c r="Q20" s="162" t="s">
        <v>39</v>
      </c>
      <c r="R20" s="162" t="s">
        <v>39</v>
      </c>
      <c r="S20" s="162" t="s">
        <v>39</v>
      </c>
      <c r="T20" s="162" t="s">
        <v>39</v>
      </c>
      <c r="U20" s="162" t="s">
        <v>39</v>
      </c>
      <c r="V20" s="162" t="s">
        <v>39</v>
      </c>
    </row>
    <row r="21" spans="1:22" s="216" customFormat="1" ht="60" x14ac:dyDescent="0.2">
      <c r="A21" s="194"/>
      <c r="B21" s="212" t="s">
        <v>518</v>
      </c>
      <c r="C21" s="158" t="s">
        <v>137</v>
      </c>
      <c r="D21" s="158" t="s">
        <v>138</v>
      </c>
      <c r="E21" s="159" t="s">
        <v>606</v>
      </c>
      <c r="F21" s="158" t="s">
        <v>607</v>
      </c>
      <c r="G21" s="159">
        <v>2</v>
      </c>
      <c r="H21" s="159" t="s">
        <v>604</v>
      </c>
      <c r="I21" s="160" t="s">
        <v>605</v>
      </c>
      <c r="J21" s="159">
        <v>255</v>
      </c>
      <c r="K21" s="159" t="s">
        <v>600</v>
      </c>
      <c r="L21" s="160" t="s">
        <v>601</v>
      </c>
      <c r="M21" s="159">
        <v>45</v>
      </c>
      <c r="N21" s="159" t="s">
        <v>39</v>
      </c>
      <c r="O21" s="159" t="s">
        <v>39</v>
      </c>
      <c r="P21" s="159" t="s">
        <v>39</v>
      </c>
      <c r="Q21" s="159" t="s">
        <v>39</v>
      </c>
      <c r="R21" s="159" t="s">
        <v>39</v>
      </c>
      <c r="S21" s="159" t="s">
        <v>39</v>
      </c>
      <c r="T21" s="159" t="s">
        <v>39</v>
      </c>
      <c r="U21" s="159" t="s">
        <v>39</v>
      </c>
      <c r="V21" s="159" t="s">
        <v>39</v>
      </c>
    </row>
    <row r="22" spans="1:22" ht="36" x14ac:dyDescent="0.2">
      <c r="B22" s="164" t="s">
        <v>477</v>
      </c>
      <c r="C22" s="167"/>
      <c r="D22" s="164" t="s">
        <v>142</v>
      </c>
      <c r="E22" s="165"/>
      <c r="F22" s="165"/>
      <c r="G22" s="165"/>
      <c r="H22" s="165"/>
      <c r="I22" s="165"/>
      <c r="J22" s="165"/>
      <c r="K22" s="165"/>
      <c r="L22" s="165"/>
      <c r="M22" s="165"/>
      <c r="N22" s="168"/>
      <c r="O22" s="168"/>
      <c r="P22" s="165"/>
      <c r="Q22" s="168"/>
      <c r="R22" s="168"/>
      <c r="S22" s="165"/>
      <c r="T22" s="165"/>
      <c r="U22" s="165"/>
      <c r="V22" s="165"/>
    </row>
    <row r="23" spans="1:22" ht="36" x14ac:dyDescent="0.2">
      <c r="B23" s="158" t="s">
        <v>519</v>
      </c>
      <c r="C23" s="158" t="s">
        <v>143</v>
      </c>
      <c r="D23" s="158" t="s">
        <v>144</v>
      </c>
      <c r="E23" s="159" t="s">
        <v>608</v>
      </c>
      <c r="F23" s="160" t="s">
        <v>609</v>
      </c>
      <c r="G23" s="159">
        <v>1</v>
      </c>
      <c r="H23" s="159" t="s">
        <v>604</v>
      </c>
      <c r="I23" s="160" t="s">
        <v>605</v>
      </c>
      <c r="J23" s="159" t="s">
        <v>39</v>
      </c>
      <c r="K23" s="159" t="s">
        <v>39</v>
      </c>
      <c r="L23" s="159" t="s">
        <v>39</v>
      </c>
      <c r="M23" s="159" t="s">
        <v>39</v>
      </c>
      <c r="N23" s="159" t="s">
        <v>39</v>
      </c>
      <c r="O23" s="159" t="s">
        <v>39</v>
      </c>
      <c r="P23" s="159" t="s">
        <v>39</v>
      </c>
      <c r="Q23" s="159" t="s">
        <v>39</v>
      </c>
      <c r="R23" s="159" t="s">
        <v>39</v>
      </c>
      <c r="S23" s="159" t="s">
        <v>39</v>
      </c>
      <c r="T23" s="159" t="s">
        <v>39</v>
      </c>
      <c r="U23" s="159" t="s">
        <v>39</v>
      </c>
      <c r="V23" s="159" t="s">
        <v>39</v>
      </c>
    </row>
    <row r="24" spans="1:22" ht="36" x14ac:dyDescent="0.2">
      <c r="B24" s="161" t="s">
        <v>520</v>
      </c>
      <c r="C24" s="161" t="s">
        <v>147</v>
      </c>
      <c r="D24" s="161" t="s">
        <v>148</v>
      </c>
      <c r="E24" s="162" t="s">
        <v>608</v>
      </c>
      <c r="F24" s="163" t="s">
        <v>609</v>
      </c>
      <c r="G24" s="162">
        <v>1</v>
      </c>
      <c r="H24" s="162" t="s">
        <v>604</v>
      </c>
      <c r="I24" s="163" t="s">
        <v>605</v>
      </c>
      <c r="J24" s="162">
        <v>183</v>
      </c>
      <c r="K24" s="162" t="s">
        <v>39</v>
      </c>
      <c r="L24" s="162" t="s">
        <v>39</v>
      </c>
      <c r="M24" s="162" t="s">
        <v>39</v>
      </c>
      <c r="N24" s="162" t="s">
        <v>39</v>
      </c>
      <c r="O24" s="162" t="s">
        <v>39</v>
      </c>
      <c r="P24" s="162" t="s">
        <v>39</v>
      </c>
      <c r="Q24" s="162" t="s">
        <v>39</v>
      </c>
      <c r="R24" s="162" t="s">
        <v>39</v>
      </c>
      <c r="S24" s="162" t="s">
        <v>39</v>
      </c>
      <c r="T24" s="162" t="s">
        <v>39</v>
      </c>
      <c r="U24" s="162" t="s">
        <v>39</v>
      </c>
      <c r="V24" s="162" t="s">
        <v>39</v>
      </c>
    </row>
    <row r="25" spans="1:22" ht="36" x14ac:dyDescent="0.2">
      <c r="B25" s="158" t="s">
        <v>521</v>
      </c>
      <c r="C25" s="158" t="s">
        <v>151</v>
      </c>
      <c r="D25" s="158" t="s">
        <v>152</v>
      </c>
      <c r="E25" s="159" t="s">
        <v>608</v>
      </c>
      <c r="F25" s="160" t="s">
        <v>609</v>
      </c>
      <c r="G25" s="159">
        <v>1</v>
      </c>
      <c r="H25" s="159" t="s">
        <v>604</v>
      </c>
      <c r="I25" s="160" t="s">
        <v>605</v>
      </c>
      <c r="J25" s="159">
        <v>278</v>
      </c>
      <c r="K25" s="159" t="s">
        <v>39</v>
      </c>
      <c r="L25" s="159" t="s">
        <v>39</v>
      </c>
      <c r="M25" s="159" t="s">
        <v>39</v>
      </c>
      <c r="N25" s="159" t="s">
        <v>39</v>
      </c>
      <c r="O25" s="159" t="s">
        <v>39</v>
      </c>
      <c r="P25" s="159" t="s">
        <v>39</v>
      </c>
      <c r="Q25" s="159" t="s">
        <v>39</v>
      </c>
      <c r="R25" s="159" t="s">
        <v>39</v>
      </c>
      <c r="S25" s="159" t="s">
        <v>39</v>
      </c>
      <c r="T25" s="159" t="s">
        <v>39</v>
      </c>
      <c r="U25" s="159" t="s">
        <v>39</v>
      </c>
      <c r="V25" s="159" t="s">
        <v>39</v>
      </c>
    </row>
    <row r="26" spans="1:22" ht="36" x14ac:dyDescent="0.2">
      <c r="B26" s="158" t="s">
        <v>522</v>
      </c>
      <c r="C26" s="158" t="s">
        <v>153</v>
      </c>
      <c r="D26" s="158" t="s">
        <v>154</v>
      </c>
      <c r="E26" s="159" t="s">
        <v>608</v>
      </c>
      <c r="F26" s="160" t="s">
        <v>609</v>
      </c>
      <c r="G26" s="159">
        <v>1</v>
      </c>
      <c r="H26" s="159" t="s">
        <v>604</v>
      </c>
      <c r="I26" s="160" t="s">
        <v>605</v>
      </c>
      <c r="J26" s="159" t="s">
        <v>39</v>
      </c>
      <c r="K26" s="159" t="s">
        <v>39</v>
      </c>
      <c r="L26" s="159" t="s">
        <v>39</v>
      </c>
      <c r="M26" s="159" t="s">
        <v>39</v>
      </c>
      <c r="N26" s="159" t="s">
        <v>39</v>
      </c>
      <c r="O26" s="159" t="s">
        <v>39</v>
      </c>
      <c r="P26" s="159" t="s">
        <v>39</v>
      </c>
      <c r="Q26" s="159" t="s">
        <v>39</v>
      </c>
      <c r="R26" s="159" t="s">
        <v>39</v>
      </c>
      <c r="S26" s="159" t="s">
        <v>39</v>
      </c>
      <c r="T26" s="159" t="s">
        <v>39</v>
      </c>
      <c r="U26" s="159" t="s">
        <v>39</v>
      </c>
      <c r="V26" s="159" t="s">
        <v>39</v>
      </c>
    </row>
    <row r="27" spans="1:22" ht="36" x14ac:dyDescent="0.2">
      <c r="B27" s="158" t="s">
        <v>523</v>
      </c>
      <c r="C27" s="158" t="s">
        <v>155</v>
      </c>
      <c r="D27" s="158" t="s">
        <v>156</v>
      </c>
      <c r="E27" s="159" t="s">
        <v>608</v>
      </c>
      <c r="F27" s="160" t="s">
        <v>609</v>
      </c>
      <c r="G27" s="159">
        <v>2</v>
      </c>
      <c r="H27" s="159" t="s">
        <v>604</v>
      </c>
      <c r="I27" s="160" t="s">
        <v>605</v>
      </c>
      <c r="J27" s="159">
        <v>819</v>
      </c>
      <c r="K27" s="159" t="s">
        <v>39</v>
      </c>
      <c r="L27" s="159" t="s">
        <v>39</v>
      </c>
      <c r="M27" s="159" t="s">
        <v>39</v>
      </c>
      <c r="N27" s="159" t="s">
        <v>39</v>
      </c>
      <c r="O27" s="159" t="s">
        <v>39</v>
      </c>
      <c r="P27" s="159" t="s">
        <v>39</v>
      </c>
      <c r="Q27" s="159" t="s">
        <v>39</v>
      </c>
      <c r="R27" s="159" t="s">
        <v>39</v>
      </c>
      <c r="S27" s="159" t="s">
        <v>39</v>
      </c>
      <c r="T27" s="159" t="s">
        <v>39</v>
      </c>
      <c r="U27" s="159" t="s">
        <v>39</v>
      </c>
      <c r="V27" s="159" t="s">
        <v>39</v>
      </c>
    </row>
    <row r="28" spans="1:22" ht="36" x14ac:dyDescent="0.2">
      <c r="B28" s="164" t="s">
        <v>478</v>
      </c>
      <c r="C28" s="167"/>
      <c r="D28" s="164" t="s">
        <v>158</v>
      </c>
      <c r="E28" s="165"/>
      <c r="F28" s="165"/>
      <c r="G28" s="165"/>
      <c r="H28" s="165"/>
      <c r="I28" s="165"/>
      <c r="J28" s="165"/>
      <c r="K28" s="165"/>
      <c r="L28" s="165"/>
      <c r="M28" s="165"/>
      <c r="N28" s="168"/>
      <c r="O28" s="168"/>
      <c r="P28" s="165"/>
      <c r="Q28" s="168"/>
      <c r="R28" s="168"/>
      <c r="S28" s="165"/>
      <c r="T28" s="165"/>
      <c r="U28" s="165"/>
      <c r="V28" s="165"/>
    </row>
    <row r="29" spans="1:22" ht="36" customHeight="1" x14ac:dyDescent="0.2">
      <c r="B29" s="155" t="s">
        <v>479</v>
      </c>
      <c r="C29" s="170"/>
      <c r="D29" s="155" t="s">
        <v>159</v>
      </c>
      <c r="E29" s="156"/>
      <c r="F29" s="156"/>
      <c r="G29" s="156"/>
      <c r="H29" s="156"/>
      <c r="I29" s="156"/>
      <c r="J29" s="156"/>
      <c r="K29" s="156"/>
      <c r="L29" s="156"/>
      <c r="M29" s="156"/>
      <c r="N29" s="171"/>
      <c r="O29" s="171"/>
      <c r="P29" s="156"/>
      <c r="Q29" s="171"/>
      <c r="R29" s="171"/>
      <c r="S29" s="156"/>
      <c r="T29" s="156"/>
      <c r="U29" s="156"/>
      <c r="V29" s="156"/>
    </row>
    <row r="30" spans="1:22" ht="36" x14ac:dyDescent="0.2">
      <c r="B30" s="155" t="s">
        <v>480</v>
      </c>
      <c r="C30" s="170"/>
      <c r="D30" s="155" t="s">
        <v>160</v>
      </c>
      <c r="E30" s="156"/>
      <c r="F30" s="156"/>
      <c r="G30" s="156"/>
      <c r="H30" s="156"/>
      <c r="I30" s="156"/>
      <c r="J30" s="156"/>
      <c r="K30" s="156"/>
      <c r="L30" s="156"/>
      <c r="M30" s="156"/>
      <c r="N30" s="171"/>
      <c r="O30" s="171"/>
      <c r="P30" s="156"/>
      <c r="Q30" s="171"/>
      <c r="R30" s="171"/>
      <c r="S30" s="156"/>
      <c r="T30" s="156"/>
      <c r="U30" s="156"/>
      <c r="V30" s="156"/>
    </row>
    <row r="31" spans="1:22" ht="60" x14ac:dyDescent="0.2">
      <c r="B31" s="158" t="s">
        <v>524</v>
      </c>
      <c r="C31" s="158" t="s">
        <v>161</v>
      </c>
      <c r="D31" s="158" t="s">
        <v>162</v>
      </c>
      <c r="E31" s="159" t="s">
        <v>610</v>
      </c>
      <c r="F31" s="160" t="s">
        <v>611</v>
      </c>
      <c r="G31" s="172">
        <v>3727</v>
      </c>
      <c r="H31" s="160" t="s">
        <v>612</v>
      </c>
      <c r="I31" s="160" t="s">
        <v>613</v>
      </c>
      <c r="J31" s="173">
        <v>1</v>
      </c>
      <c r="K31" s="159" t="s">
        <v>39</v>
      </c>
      <c r="L31" s="159" t="s">
        <v>39</v>
      </c>
      <c r="M31" s="159" t="s">
        <v>39</v>
      </c>
      <c r="N31" s="159" t="s">
        <v>39</v>
      </c>
      <c r="O31" s="159" t="s">
        <v>39</v>
      </c>
      <c r="P31" s="159" t="s">
        <v>39</v>
      </c>
      <c r="Q31" s="159" t="s">
        <v>39</v>
      </c>
      <c r="R31" s="159" t="s">
        <v>39</v>
      </c>
      <c r="S31" s="159" t="s">
        <v>39</v>
      </c>
      <c r="T31" s="159" t="s">
        <v>39</v>
      </c>
      <c r="U31" s="159" t="s">
        <v>39</v>
      </c>
      <c r="V31" s="159" t="s">
        <v>39</v>
      </c>
    </row>
    <row r="32" spans="1:22" ht="36" x14ac:dyDescent="0.2">
      <c r="B32" s="155" t="s">
        <v>481</v>
      </c>
      <c r="C32" s="170"/>
      <c r="D32" s="155" t="s">
        <v>166</v>
      </c>
      <c r="E32" s="156"/>
      <c r="F32" s="156"/>
      <c r="G32" s="156"/>
      <c r="H32" s="156"/>
      <c r="I32" s="156"/>
      <c r="J32" s="156"/>
      <c r="K32" s="156"/>
      <c r="L32" s="156"/>
      <c r="M32" s="156"/>
      <c r="N32" s="171"/>
      <c r="O32" s="171"/>
      <c r="P32" s="156"/>
      <c r="Q32" s="171"/>
      <c r="R32" s="171"/>
      <c r="S32" s="156"/>
      <c r="T32" s="156"/>
      <c r="U32" s="156"/>
      <c r="V32" s="156"/>
    </row>
    <row r="33" spans="2:22" ht="36" x14ac:dyDescent="0.2">
      <c r="B33" s="158" t="s">
        <v>915</v>
      </c>
      <c r="C33" s="158" t="s">
        <v>167</v>
      </c>
      <c r="D33" s="158" t="s">
        <v>168</v>
      </c>
      <c r="E33" s="159" t="s">
        <v>614</v>
      </c>
      <c r="F33" s="160" t="s">
        <v>686</v>
      </c>
      <c r="G33" s="159">
        <v>1</v>
      </c>
      <c r="H33" s="159" t="s">
        <v>39</v>
      </c>
      <c r="I33" s="159" t="s">
        <v>39</v>
      </c>
      <c r="J33" s="159" t="s">
        <v>39</v>
      </c>
      <c r="K33" s="159" t="s">
        <v>39</v>
      </c>
      <c r="L33" s="159" t="s">
        <v>39</v>
      </c>
      <c r="M33" s="159" t="s">
        <v>39</v>
      </c>
      <c r="N33" s="159" t="s">
        <v>39</v>
      </c>
      <c r="O33" s="159" t="s">
        <v>39</v>
      </c>
      <c r="P33" s="159" t="s">
        <v>39</v>
      </c>
      <c r="Q33" s="159" t="s">
        <v>39</v>
      </c>
      <c r="R33" s="159" t="s">
        <v>39</v>
      </c>
      <c r="S33" s="159" t="s">
        <v>39</v>
      </c>
      <c r="T33" s="159" t="s">
        <v>39</v>
      </c>
      <c r="U33" s="159" t="s">
        <v>39</v>
      </c>
      <c r="V33" s="159" t="s">
        <v>39</v>
      </c>
    </row>
    <row r="34" spans="2:22" ht="36" x14ac:dyDescent="0.2">
      <c r="B34" s="158" t="s">
        <v>525</v>
      </c>
      <c r="C34" s="158" t="s">
        <v>170</v>
      </c>
      <c r="D34" s="158" t="s">
        <v>171</v>
      </c>
      <c r="E34" s="159" t="s">
        <v>614</v>
      </c>
      <c r="F34" s="160" t="s">
        <v>686</v>
      </c>
      <c r="G34" s="159">
        <v>1</v>
      </c>
      <c r="H34" s="159" t="s">
        <v>39</v>
      </c>
      <c r="I34" s="159" t="s">
        <v>39</v>
      </c>
      <c r="J34" s="159" t="s">
        <v>39</v>
      </c>
      <c r="K34" s="159" t="s">
        <v>39</v>
      </c>
      <c r="L34" s="159" t="s">
        <v>39</v>
      </c>
      <c r="M34" s="159" t="s">
        <v>39</v>
      </c>
      <c r="N34" s="159" t="s">
        <v>39</v>
      </c>
      <c r="O34" s="159" t="s">
        <v>39</v>
      </c>
      <c r="P34" s="159" t="s">
        <v>39</v>
      </c>
      <c r="Q34" s="159" t="s">
        <v>39</v>
      </c>
      <c r="R34" s="159" t="s">
        <v>39</v>
      </c>
      <c r="S34" s="159" t="s">
        <v>39</v>
      </c>
      <c r="T34" s="159" t="s">
        <v>39</v>
      </c>
      <c r="U34" s="159" t="s">
        <v>39</v>
      </c>
      <c r="V34" s="159" t="s">
        <v>39</v>
      </c>
    </row>
    <row r="35" spans="2:22" ht="36" x14ac:dyDescent="0.2">
      <c r="B35" s="155" t="s">
        <v>482</v>
      </c>
      <c r="C35" s="170"/>
      <c r="D35" s="155" t="s">
        <v>172</v>
      </c>
      <c r="E35" s="156"/>
      <c r="F35" s="156"/>
      <c r="G35" s="156"/>
      <c r="H35" s="156"/>
      <c r="I35" s="156"/>
      <c r="J35" s="156"/>
      <c r="K35" s="156"/>
      <c r="L35" s="156"/>
      <c r="M35" s="156"/>
      <c r="N35" s="171"/>
      <c r="O35" s="171"/>
      <c r="P35" s="156"/>
      <c r="Q35" s="171"/>
      <c r="R35" s="171"/>
      <c r="S35" s="156"/>
      <c r="T35" s="156"/>
      <c r="U35" s="156"/>
      <c r="V35" s="156"/>
    </row>
    <row r="36" spans="2:22" ht="30.75" customHeight="1" x14ac:dyDescent="0.2">
      <c r="B36" s="155" t="s">
        <v>483</v>
      </c>
      <c r="C36" s="170"/>
      <c r="D36" s="155" t="s">
        <v>173</v>
      </c>
      <c r="E36" s="156"/>
      <c r="F36" s="156"/>
      <c r="G36" s="156"/>
      <c r="H36" s="156"/>
      <c r="I36" s="156"/>
      <c r="J36" s="156"/>
      <c r="K36" s="156"/>
      <c r="L36" s="156"/>
      <c r="M36" s="156"/>
      <c r="N36" s="171"/>
      <c r="O36" s="171"/>
      <c r="P36" s="156"/>
      <c r="Q36" s="171"/>
      <c r="R36" s="171"/>
      <c r="S36" s="156"/>
      <c r="T36" s="156"/>
      <c r="U36" s="156"/>
      <c r="V36" s="156"/>
    </row>
    <row r="37" spans="2:22" ht="33.75" customHeight="1" x14ac:dyDescent="0.2">
      <c r="B37" s="155" t="s">
        <v>484</v>
      </c>
      <c r="C37" s="170"/>
      <c r="D37" s="155" t="s">
        <v>174</v>
      </c>
      <c r="E37" s="156"/>
      <c r="F37" s="156"/>
      <c r="G37" s="156"/>
      <c r="H37" s="156"/>
      <c r="I37" s="156"/>
      <c r="J37" s="156"/>
      <c r="K37" s="156"/>
      <c r="L37" s="156"/>
      <c r="M37" s="156"/>
      <c r="N37" s="171"/>
      <c r="O37" s="171"/>
      <c r="P37" s="156"/>
      <c r="Q37" s="171"/>
      <c r="R37" s="171"/>
      <c r="S37" s="156"/>
      <c r="T37" s="156"/>
      <c r="U37" s="156"/>
      <c r="V37" s="156"/>
    </row>
    <row r="38" spans="2:22" ht="48" x14ac:dyDescent="0.2">
      <c r="B38" s="158" t="s">
        <v>526</v>
      </c>
      <c r="C38" s="160" t="s">
        <v>175</v>
      </c>
      <c r="D38" s="158" t="s">
        <v>176</v>
      </c>
      <c r="E38" s="159" t="s">
        <v>616</v>
      </c>
      <c r="F38" s="160" t="s">
        <v>691</v>
      </c>
      <c r="G38" s="159">
        <v>1</v>
      </c>
      <c r="H38" s="160" t="s">
        <v>618</v>
      </c>
      <c r="I38" s="160" t="s">
        <v>619</v>
      </c>
      <c r="J38" s="173">
        <v>55</v>
      </c>
      <c r="K38" s="160" t="s">
        <v>620</v>
      </c>
      <c r="L38" s="160" t="s">
        <v>621</v>
      </c>
      <c r="M38" s="173">
        <v>40</v>
      </c>
      <c r="N38" s="159" t="s">
        <v>39</v>
      </c>
      <c r="O38" s="159" t="s">
        <v>39</v>
      </c>
      <c r="P38" s="159" t="s">
        <v>39</v>
      </c>
      <c r="Q38" s="159" t="s">
        <v>39</v>
      </c>
      <c r="R38" s="159" t="s">
        <v>39</v>
      </c>
      <c r="S38" s="159" t="s">
        <v>39</v>
      </c>
      <c r="T38" s="159" t="s">
        <v>39</v>
      </c>
      <c r="U38" s="159" t="s">
        <v>39</v>
      </c>
      <c r="V38" s="159" t="s">
        <v>39</v>
      </c>
    </row>
    <row r="39" spans="2:22" ht="48" x14ac:dyDescent="0.2">
      <c r="B39" s="158" t="s">
        <v>527</v>
      </c>
      <c r="C39" s="158" t="s">
        <v>180</v>
      </c>
      <c r="D39" s="158" t="s">
        <v>181</v>
      </c>
      <c r="E39" s="159" t="s">
        <v>616</v>
      </c>
      <c r="F39" s="160" t="s">
        <v>691</v>
      </c>
      <c r="G39" s="159">
        <v>1</v>
      </c>
      <c r="H39" s="160" t="s">
        <v>618</v>
      </c>
      <c r="I39" s="160" t="s">
        <v>619</v>
      </c>
      <c r="J39" s="173">
        <v>37</v>
      </c>
      <c r="K39" s="160" t="s">
        <v>620</v>
      </c>
      <c r="L39" s="160" t="s">
        <v>621</v>
      </c>
      <c r="M39" s="173">
        <v>25</v>
      </c>
      <c r="N39" s="159" t="s">
        <v>39</v>
      </c>
      <c r="O39" s="159" t="s">
        <v>39</v>
      </c>
      <c r="P39" s="159" t="s">
        <v>39</v>
      </c>
      <c r="Q39" s="159" t="s">
        <v>39</v>
      </c>
      <c r="R39" s="159" t="s">
        <v>39</v>
      </c>
      <c r="S39" s="159" t="s">
        <v>39</v>
      </c>
      <c r="T39" s="159" t="s">
        <v>39</v>
      </c>
      <c r="U39" s="159" t="s">
        <v>39</v>
      </c>
      <c r="V39" s="159" t="s">
        <v>39</v>
      </c>
    </row>
    <row r="40" spans="2:22" ht="48" x14ac:dyDescent="0.2">
      <c r="B40" s="161" t="s">
        <v>528</v>
      </c>
      <c r="C40" s="161" t="s">
        <v>182</v>
      </c>
      <c r="D40" s="161" t="s">
        <v>183</v>
      </c>
      <c r="E40" s="162" t="s">
        <v>616</v>
      </c>
      <c r="F40" s="163" t="s">
        <v>972</v>
      </c>
      <c r="G40" s="162">
        <v>1</v>
      </c>
      <c r="H40" s="163" t="s">
        <v>618</v>
      </c>
      <c r="I40" s="163" t="s">
        <v>619</v>
      </c>
      <c r="J40" s="174">
        <v>16</v>
      </c>
      <c r="K40" s="163" t="s">
        <v>620</v>
      </c>
      <c r="L40" s="163" t="s">
        <v>621</v>
      </c>
      <c r="M40" s="174">
        <v>10</v>
      </c>
      <c r="N40" s="162" t="s">
        <v>39</v>
      </c>
      <c r="O40" s="162" t="s">
        <v>39</v>
      </c>
      <c r="P40" s="162" t="s">
        <v>39</v>
      </c>
      <c r="Q40" s="162" t="s">
        <v>39</v>
      </c>
      <c r="R40" s="162" t="s">
        <v>39</v>
      </c>
      <c r="S40" s="162" t="s">
        <v>39</v>
      </c>
      <c r="T40" s="162" t="s">
        <v>39</v>
      </c>
      <c r="U40" s="162" t="s">
        <v>39</v>
      </c>
      <c r="V40" s="162" t="s">
        <v>39</v>
      </c>
    </row>
    <row r="41" spans="2:22" ht="48" x14ac:dyDescent="0.2">
      <c r="B41" s="158" t="s">
        <v>529</v>
      </c>
      <c r="C41" s="158" t="s">
        <v>185</v>
      </c>
      <c r="D41" s="158" t="s">
        <v>186</v>
      </c>
      <c r="E41" s="159" t="s">
        <v>616</v>
      </c>
      <c r="F41" s="160" t="s">
        <v>972</v>
      </c>
      <c r="G41" s="159">
        <v>1</v>
      </c>
      <c r="H41" s="160" t="s">
        <v>618</v>
      </c>
      <c r="I41" s="160" t="s">
        <v>619</v>
      </c>
      <c r="J41" s="39">
        <v>19</v>
      </c>
      <c r="K41" s="160" t="s">
        <v>620</v>
      </c>
      <c r="L41" s="160" t="s">
        <v>621</v>
      </c>
      <c r="M41" s="173">
        <v>20</v>
      </c>
      <c r="N41" s="159" t="s">
        <v>39</v>
      </c>
      <c r="O41" s="159" t="s">
        <v>39</v>
      </c>
      <c r="P41" s="159" t="s">
        <v>39</v>
      </c>
      <c r="Q41" s="159" t="s">
        <v>39</v>
      </c>
      <c r="R41" s="159" t="s">
        <v>39</v>
      </c>
      <c r="S41" s="159" t="s">
        <v>39</v>
      </c>
      <c r="T41" s="159" t="s">
        <v>39</v>
      </c>
      <c r="U41" s="159" t="s">
        <v>39</v>
      </c>
      <c r="V41" s="159" t="s">
        <v>39</v>
      </c>
    </row>
    <row r="42" spans="2:22" ht="48" customHeight="1" x14ac:dyDescent="0.2">
      <c r="B42" s="164" t="s">
        <v>485</v>
      </c>
      <c r="C42" s="167"/>
      <c r="D42" s="164" t="s">
        <v>188</v>
      </c>
      <c r="E42" s="165"/>
      <c r="F42" s="165"/>
      <c r="G42" s="165"/>
      <c r="H42" s="165"/>
      <c r="I42" s="165"/>
      <c r="J42" s="165"/>
      <c r="K42" s="165"/>
      <c r="L42" s="165"/>
      <c r="M42" s="165"/>
      <c r="N42" s="168"/>
      <c r="O42" s="168"/>
      <c r="P42" s="165"/>
      <c r="Q42" s="168"/>
      <c r="R42" s="168"/>
      <c r="S42" s="165"/>
      <c r="T42" s="165"/>
      <c r="U42" s="165"/>
      <c r="V42" s="165"/>
    </row>
    <row r="43" spans="2:22" ht="24" x14ac:dyDescent="0.2">
      <c r="B43" s="155" t="s">
        <v>486</v>
      </c>
      <c r="C43" s="170"/>
      <c r="D43" s="155" t="s">
        <v>189</v>
      </c>
      <c r="E43" s="156"/>
      <c r="F43" s="156"/>
      <c r="G43" s="156"/>
      <c r="H43" s="156"/>
      <c r="I43" s="156"/>
      <c r="J43" s="156"/>
      <c r="K43" s="156"/>
      <c r="L43" s="156"/>
      <c r="M43" s="156"/>
      <c r="N43" s="171"/>
      <c r="O43" s="171"/>
      <c r="P43" s="156"/>
      <c r="Q43" s="171"/>
      <c r="R43" s="171"/>
      <c r="S43" s="156"/>
      <c r="T43" s="156"/>
      <c r="U43" s="156"/>
      <c r="V43" s="156"/>
    </row>
    <row r="44" spans="2:22" ht="24" x14ac:dyDescent="0.2">
      <c r="B44" s="158" t="s">
        <v>530</v>
      </c>
      <c r="C44" s="158" t="s">
        <v>190</v>
      </c>
      <c r="D44" s="158" t="s">
        <v>191</v>
      </c>
      <c r="E44" s="159" t="s">
        <v>622</v>
      </c>
      <c r="F44" s="160" t="s">
        <v>623</v>
      </c>
      <c r="G44" s="26">
        <v>23</v>
      </c>
      <c r="H44" s="159" t="s">
        <v>39</v>
      </c>
      <c r="I44" s="159" t="s">
        <v>39</v>
      </c>
      <c r="J44" s="159" t="s">
        <v>39</v>
      </c>
      <c r="K44" s="159" t="s">
        <v>39</v>
      </c>
      <c r="L44" s="159" t="s">
        <v>39</v>
      </c>
      <c r="M44" s="159" t="s">
        <v>39</v>
      </c>
      <c r="N44" s="159" t="s">
        <v>39</v>
      </c>
      <c r="O44" s="159" t="s">
        <v>39</v>
      </c>
      <c r="P44" s="159" t="s">
        <v>39</v>
      </c>
      <c r="Q44" s="159" t="s">
        <v>39</v>
      </c>
      <c r="R44" s="159" t="s">
        <v>39</v>
      </c>
      <c r="S44" s="159" t="s">
        <v>39</v>
      </c>
      <c r="T44" s="159" t="s">
        <v>39</v>
      </c>
      <c r="U44" s="159" t="s">
        <v>39</v>
      </c>
      <c r="V44" s="159" t="s">
        <v>39</v>
      </c>
    </row>
    <row r="45" spans="2:22" ht="24" x14ac:dyDescent="0.2">
      <c r="B45" s="161" t="s">
        <v>531</v>
      </c>
      <c r="C45" s="161" t="s">
        <v>193</v>
      </c>
      <c r="D45" s="161" t="s">
        <v>194</v>
      </c>
      <c r="E45" s="162" t="s">
        <v>622</v>
      </c>
      <c r="F45" s="163" t="s">
        <v>623</v>
      </c>
      <c r="G45" s="57">
        <v>77</v>
      </c>
      <c r="H45" s="162" t="s">
        <v>39</v>
      </c>
      <c r="I45" s="162" t="s">
        <v>39</v>
      </c>
      <c r="J45" s="162" t="s">
        <v>39</v>
      </c>
      <c r="K45" s="162" t="s">
        <v>39</v>
      </c>
      <c r="L45" s="162" t="s">
        <v>39</v>
      </c>
      <c r="M45" s="162" t="s">
        <v>39</v>
      </c>
      <c r="N45" s="162" t="s">
        <v>39</v>
      </c>
      <c r="O45" s="162" t="s">
        <v>39</v>
      </c>
      <c r="P45" s="162" t="s">
        <v>39</v>
      </c>
      <c r="Q45" s="162" t="s">
        <v>39</v>
      </c>
      <c r="R45" s="162" t="s">
        <v>39</v>
      </c>
      <c r="S45" s="162" t="s">
        <v>39</v>
      </c>
      <c r="T45" s="162" t="s">
        <v>39</v>
      </c>
      <c r="U45" s="162" t="s">
        <v>39</v>
      </c>
      <c r="V45" s="162" t="s">
        <v>39</v>
      </c>
    </row>
    <row r="46" spans="2:22" ht="24" x14ac:dyDescent="0.2">
      <c r="B46" s="158" t="s">
        <v>532</v>
      </c>
      <c r="C46" s="158" t="s">
        <v>195</v>
      </c>
      <c r="D46" s="158" t="s">
        <v>196</v>
      </c>
      <c r="E46" s="159" t="s">
        <v>622</v>
      </c>
      <c r="F46" s="160" t="s">
        <v>623</v>
      </c>
      <c r="G46" s="26">
        <v>24</v>
      </c>
      <c r="H46" s="159" t="s">
        <v>39</v>
      </c>
      <c r="I46" s="159" t="s">
        <v>39</v>
      </c>
      <c r="J46" s="159" t="s">
        <v>39</v>
      </c>
      <c r="K46" s="159" t="s">
        <v>39</v>
      </c>
      <c r="L46" s="159" t="s">
        <v>39</v>
      </c>
      <c r="M46" s="159" t="s">
        <v>39</v>
      </c>
      <c r="N46" s="159" t="s">
        <v>39</v>
      </c>
      <c r="O46" s="159" t="s">
        <v>39</v>
      </c>
      <c r="P46" s="159" t="s">
        <v>39</v>
      </c>
      <c r="Q46" s="159" t="s">
        <v>39</v>
      </c>
      <c r="R46" s="159" t="s">
        <v>39</v>
      </c>
      <c r="S46" s="159" t="s">
        <v>39</v>
      </c>
      <c r="T46" s="159" t="s">
        <v>39</v>
      </c>
      <c r="U46" s="159" t="s">
        <v>39</v>
      </c>
      <c r="V46" s="159" t="s">
        <v>39</v>
      </c>
    </row>
    <row r="47" spans="2:22" ht="24" x14ac:dyDescent="0.2">
      <c r="B47" s="175" t="s">
        <v>533</v>
      </c>
      <c r="C47" s="175" t="s">
        <v>197</v>
      </c>
      <c r="D47" s="175" t="s">
        <v>198</v>
      </c>
      <c r="E47" s="176" t="s">
        <v>622</v>
      </c>
      <c r="F47" s="177" t="s">
        <v>623</v>
      </c>
      <c r="G47" s="138">
        <v>14</v>
      </c>
      <c r="H47" s="176" t="s">
        <v>39</v>
      </c>
      <c r="I47" s="176" t="s">
        <v>39</v>
      </c>
      <c r="J47" s="176" t="s">
        <v>39</v>
      </c>
      <c r="K47" s="176" t="s">
        <v>39</v>
      </c>
      <c r="L47" s="176" t="s">
        <v>39</v>
      </c>
      <c r="M47" s="176" t="s">
        <v>39</v>
      </c>
      <c r="N47" s="176" t="s">
        <v>39</v>
      </c>
      <c r="O47" s="176" t="s">
        <v>39</v>
      </c>
      <c r="P47" s="176" t="s">
        <v>39</v>
      </c>
      <c r="Q47" s="176" t="s">
        <v>39</v>
      </c>
      <c r="R47" s="176" t="s">
        <v>39</v>
      </c>
      <c r="S47" s="176" t="s">
        <v>39</v>
      </c>
      <c r="T47" s="176" t="s">
        <v>39</v>
      </c>
      <c r="U47" s="176" t="s">
        <v>39</v>
      </c>
      <c r="V47" s="176" t="s">
        <v>39</v>
      </c>
    </row>
    <row r="48" spans="2:22" ht="24" x14ac:dyDescent="0.2">
      <c r="B48" s="158" t="s">
        <v>534</v>
      </c>
      <c r="C48" s="158" t="s">
        <v>199</v>
      </c>
      <c r="D48" s="158" t="s">
        <v>200</v>
      </c>
      <c r="E48" s="159" t="s">
        <v>622</v>
      </c>
      <c r="F48" s="160" t="s">
        <v>623</v>
      </c>
      <c r="G48" s="26">
        <v>26</v>
      </c>
      <c r="H48" s="159" t="s">
        <v>39</v>
      </c>
      <c r="I48" s="159" t="s">
        <v>39</v>
      </c>
      <c r="J48" s="159" t="s">
        <v>39</v>
      </c>
      <c r="K48" s="159" t="s">
        <v>39</v>
      </c>
      <c r="L48" s="159" t="s">
        <v>39</v>
      </c>
      <c r="M48" s="159" t="s">
        <v>39</v>
      </c>
      <c r="N48" s="159" t="s">
        <v>39</v>
      </c>
      <c r="O48" s="159" t="s">
        <v>39</v>
      </c>
      <c r="P48" s="159" t="s">
        <v>39</v>
      </c>
      <c r="Q48" s="159" t="s">
        <v>39</v>
      </c>
      <c r="R48" s="159" t="s">
        <v>39</v>
      </c>
      <c r="S48" s="159" t="s">
        <v>39</v>
      </c>
      <c r="T48" s="159" t="s">
        <v>39</v>
      </c>
      <c r="U48" s="159" t="s">
        <v>39</v>
      </c>
      <c r="V48" s="159" t="s">
        <v>39</v>
      </c>
    </row>
    <row r="49" spans="2:22" ht="36" x14ac:dyDescent="0.2">
      <c r="B49" s="178" t="s">
        <v>487</v>
      </c>
      <c r="C49" s="179"/>
      <c r="D49" s="178" t="s">
        <v>201</v>
      </c>
      <c r="E49" s="157"/>
      <c r="F49" s="157"/>
      <c r="G49" s="157"/>
      <c r="H49" s="157"/>
      <c r="I49" s="157"/>
      <c r="J49" s="157"/>
      <c r="K49" s="157"/>
      <c r="L49" s="157"/>
      <c r="M49" s="157"/>
      <c r="N49" s="180"/>
      <c r="O49" s="180"/>
      <c r="P49" s="157"/>
      <c r="Q49" s="180"/>
      <c r="R49" s="180"/>
      <c r="S49" s="157"/>
      <c r="T49" s="157"/>
      <c r="U49" s="157"/>
      <c r="V49" s="157"/>
    </row>
    <row r="50" spans="2:22" ht="48" x14ac:dyDescent="0.2">
      <c r="B50" s="158" t="s">
        <v>535</v>
      </c>
      <c r="C50" s="158" t="s">
        <v>202</v>
      </c>
      <c r="D50" s="158" t="s">
        <v>203</v>
      </c>
      <c r="E50" s="173" t="s">
        <v>624</v>
      </c>
      <c r="F50" s="158" t="s">
        <v>625</v>
      </c>
      <c r="G50" s="173">
        <v>4</v>
      </c>
      <c r="H50" s="159" t="s">
        <v>626</v>
      </c>
      <c r="I50" s="160" t="s">
        <v>627</v>
      </c>
      <c r="J50" s="159">
        <v>7642</v>
      </c>
      <c r="K50" s="159" t="s">
        <v>39</v>
      </c>
      <c r="L50" s="159" t="s">
        <v>39</v>
      </c>
      <c r="M50" s="159" t="s">
        <v>39</v>
      </c>
      <c r="N50" s="159" t="s">
        <v>39</v>
      </c>
      <c r="O50" s="159" t="s">
        <v>39</v>
      </c>
      <c r="P50" s="159" t="s">
        <v>39</v>
      </c>
      <c r="Q50" s="159" t="s">
        <v>39</v>
      </c>
      <c r="R50" s="159" t="s">
        <v>39</v>
      </c>
      <c r="S50" s="159" t="s">
        <v>39</v>
      </c>
      <c r="T50" s="159" t="s">
        <v>39</v>
      </c>
      <c r="U50" s="159" t="s">
        <v>39</v>
      </c>
      <c r="V50" s="159" t="s">
        <v>39</v>
      </c>
    </row>
    <row r="51" spans="2:22" ht="48" x14ac:dyDescent="0.2">
      <c r="B51" s="175" t="s">
        <v>536</v>
      </c>
      <c r="C51" s="175" t="s">
        <v>207</v>
      </c>
      <c r="D51" s="175" t="s">
        <v>208</v>
      </c>
      <c r="E51" s="181" t="s">
        <v>624</v>
      </c>
      <c r="F51" s="175" t="s">
        <v>625</v>
      </c>
      <c r="G51" s="181">
        <v>4</v>
      </c>
      <c r="H51" s="176" t="s">
        <v>626</v>
      </c>
      <c r="I51" s="177" t="s">
        <v>627</v>
      </c>
      <c r="J51" s="176">
        <v>6000</v>
      </c>
      <c r="K51" s="176" t="s">
        <v>39</v>
      </c>
      <c r="L51" s="176" t="s">
        <v>39</v>
      </c>
      <c r="M51" s="176" t="s">
        <v>39</v>
      </c>
      <c r="N51" s="176" t="s">
        <v>39</v>
      </c>
      <c r="O51" s="176" t="s">
        <v>39</v>
      </c>
      <c r="P51" s="176" t="s">
        <v>39</v>
      </c>
      <c r="Q51" s="176" t="s">
        <v>39</v>
      </c>
      <c r="R51" s="176" t="s">
        <v>39</v>
      </c>
      <c r="S51" s="176" t="s">
        <v>39</v>
      </c>
      <c r="T51" s="176" t="s">
        <v>39</v>
      </c>
      <c r="U51" s="176" t="s">
        <v>39</v>
      </c>
      <c r="V51" s="176" t="s">
        <v>39</v>
      </c>
    </row>
    <row r="52" spans="2:22" ht="48" x14ac:dyDescent="0.2">
      <c r="B52" s="158" t="s">
        <v>537</v>
      </c>
      <c r="C52" s="158" t="s">
        <v>209</v>
      </c>
      <c r="D52" s="158" t="s">
        <v>210</v>
      </c>
      <c r="E52" s="173" t="s">
        <v>624</v>
      </c>
      <c r="F52" s="158" t="s">
        <v>625</v>
      </c>
      <c r="G52" s="173">
        <v>1</v>
      </c>
      <c r="H52" s="159" t="s">
        <v>626</v>
      </c>
      <c r="I52" s="158" t="s">
        <v>627</v>
      </c>
      <c r="J52" s="213">
        <v>662</v>
      </c>
      <c r="K52" s="159" t="s">
        <v>39</v>
      </c>
      <c r="L52" s="159" t="s">
        <v>39</v>
      </c>
      <c r="M52" s="159" t="s">
        <v>39</v>
      </c>
      <c r="N52" s="159" t="s">
        <v>39</v>
      </c>
      <c r="O52" s="159" t="s">
        <v>39</v>
      </c>
      <c r="P52" s="159" t="s">
        <v>39</v>
      </c>
      <c r="Q52" s="159" t="s">
        <v>39</v>
      </c>
      <c r="R52" s="159" t="s">
        <v>39</v>
      </c>
      <c r="S52" s="159" t="s">
        <v>39</v>
      </c>
      <c r="T52" s="159" t="s">
        <v>39</v>
      </c>
      <c r="U52" s="159" t="s">
        <v>39</v>
      </c>
      <c r="V52" s="159" t="s">
        <v>39</v>
      </c>
    </row>
    <row r="53" spans="2:22" ht="48" x14ac:dyDescent="0.2">
      <c r="B53" s="161" t="s">
        <v>538</v>
      </c>
      <c r="C53" s="161" t="s">
        <v>212</v>
      </c>
      <c r="D53" s="161" t="s">
        <v>213</v>
      </c>
      <c r="E53" s="174" t="s">
        <v>624</v>
      </c>
      <c r="F53" s="161" t="s">
        <v>625</v>
      </c>
      <c r="G53" s="174">
        <v>1</v>
      </c>
      <c r="H53" s="162" t="s">
        <v>626</v>
      </c>
      <c r="I53" s="161" t="s">
        <v>627</v>
      </c>
      <c r="J53" s="162">
        <v>2013</v>
      </c>
      <c r="K53" s="162" t="s">
        <v>39</v>
      </c>
      <c r="L53" s="162" t="s">
        <v>39</v>
      </c>
      <c r="M53" s="162" t="s">
        <v>39</v>
      </c>
      <c r="N53" s="162" t="s">
        <v>39</v>
      </c>
      <c r="O53" s="162" t="s">
        <v>39</v>
      </c>
      <c r="P53" s="162" t="s">
        <v>39</v>
      </c>
      <c r="Q53" s="162" t="s">
        <v>39</v>
      </c>
      <c r="R53" s="162" t="s">
        <v>39</v>
      </c>
      <c r="S53" s="162" t="s">
        <v>39</v>
      </c>
      <c r="T53" s="162" t="s">
        <v>39</v>
      </c>
      <c r="U53" s="162" t="s">
        <v>39</v>
      </c>
      <c r="V53" s="162" t="s">
        <v>39</v>
      </c>
    </row>
    <row r="54" spans="2:22" ht="48" x14ac:dyDescent="0.2">
      <c r="B54" s="160" t="s">
        <v>539</v>
      </c>
      <c r="C54" s="158" t="s">
        <v>215</v>
      </c>
      <c r="D54" s="158" t="s">
        <v>216</v>
      </c>
      <c r="E54" s="159" t="s">
        <v>624</v>
      </c>
      <c r="F54" s="158" t="s">
        <v>625</v>
      </c>
      <c r="G54" s="159">
        <v>1</v>
      </c>
      <c r="H54" s="159" t="s">
        <v>626</v>
      </c>
      <c r="I54" s="158" t="s">
        <v>627</v>
      </c>
      <c r="J54" s="159">
        <v>3731</v>
      </c>
      <c r="K54" s="159" t="s">
        <v>39</v>
      </c>
      <c r="L54" s="159" t="s">
        <v>39</v>
      </c>
      <c r="M54" s="159" t="s">
        <v>39</v>
      </c>
      <c r="N54" s="159" t="s">
        <v>39</v>
      </c>
      <c r="O54" s="159" t="s">
        <v>39</v>
      </c>
      <c r="P54" s="159" t="s">
        <v>39</v>
      </c>
      <c r="Q54" s="159" t="s">
        <v>39</v>
      </c>
      <c r="R54" s="159" t="s">
        <v>39</v>
      </c>
      <c r="S54" s="159" t="s">
        <v>39</v>
      </c>
      <c r="T54" s="159" t="s">
        <v>39</v>
      </c>
      <c r="U54" s="159" t="s">
        <v>39</v>
      </c>
      <c r="V54" s="159" t="s">
        <v>39</v>
      </c>
    </row>
    <row r="55" spans="2:22" ht="60" x14ac:dyDescent="0.2">
      <c r="B55" s="182" t="s">
        <v>540</v>
      </c>
      <c r="C55" s="182" t="s">
        <v>218</v>
      </c>
      <c r="D55" s="182" t="s">
        <v>219</v>
      </c>
      <c r="E55" s="169" t="s">
        <v>624</v>
      </c>
      <c r="F55" s="182" t="s">
        <v>625</v>
      </c>
      <c r="G55" s="169">
        <v>1</v>
      </c>
      <c r="H55" s="169" t="s">
        <v>626</v>
      </c>
      <c r="I55" s="182" t="s">
        <v>627</v>
      </c>
      <c r="J55" s="169">
        <v>464</v>
      </c>
      <c r="K55" s="169" t="s">
        <v>39</v>
      </c>
      <c r="L55" s="169" t="s">
        <v>39</v>
      </c>
      <c r="M55" s="169" t="s">
        <v>39</v>
      </c>
      <c r="N55" s="169" t="s">
        <v>39</v>
      </c>
      <c r="O55" s="169" t="s">
        <v>39</v>
      </c>
      <c r="P55" s="169" t="s">
        <v>39</v>
      </c>
      <c r="Q55" s="169" t="s">
        <v>39</v>
      </c>
      <c r="R55" s="169" t="s">
        <v>39</v>
      </c>
      <c r="S55" s="169" t="s">
        <v>39</v>
      </c>
      <c r="T55" s="169" t="s">
        <v>39</v>
      </c>
      <c r="U55" s="169" t="s">
        <v>39</v>
      </c>
      <c r="V55" s="169" t="s">
        <v>39</v>
      </c>
    </row>
    <row r="56" spans="2:22" ht="48" x14ac:dyDescent="0.2">
      <c r="B56" s="163" t="s">
        <v>541</v>
      </c>
      <c r="C56" s="161" t="s">
        <v>221</v>
      </c>
      <c r="D56" s="161" t="s">
        <v>222</v>
      </c>
      <c r="E56" s="162" t="s">
        <v>624</v>
      </c>
      <c r="F56" s="163" t="s">
        <v>625</v>
      </c>
      <c r="G56" s="162">
        <v>1</v>
      </c>
      <c r="H56" s="162" t="s">
        <v>626</v>
      </c>
      <c r="I56" s="161" t="s">
        <v>627</v>
      </c>
      <c r="J56" s="162">
        <v>1682</v>
      </c>
      <c r="K56" s="162" t="s">
        <v>39</v>
      </c>
      <c r="L56" s="162" t="s">
        <v>39</v>
      </c>
      <c r="M56" s="162" t="s">
        <v>39</v>
      </c>
      <c r="N56" s="162" t="s">
        <v>39</v>
      </c>
      <c r="O56" s="162" t="s">
        <v>39</v>
      </c>
      <c r="P56" s="162" t="s">
        <v>39</v>
      </c>
      <c r="Q56" s="162" t="s">
        <v>39</v>
      </c>
      <c r="R56" s="162" t="s">
        <v>39</v>
      </c>
      <c r="S56" s="162" t="s">
        <v>39</v>
      </c>
      <c r="T56" s="162" t="s">
        <v>39</v>
      </c>
      <c r="U56" s="162" t="s">
        <v>39</v>
      </c>
      <c r="V56" s="162" t="s">
        <v>39</v>
      </c>
    </row>
    <row r="57" spans="2:22" ht="48" x14ac:dyDescent="0.2">
      <c r="B57" s="158" t="s">
        <v>542</v>
      </c>
      <c r="C57" s="158" t="s">
        <v>224</v>
      </c>
      <c r="D57" s="158" t="s">
        <v>225</v>
      </c>
      <c r="E57" s="159" t="s">
        <v>624</v>
      </c>
      <c r="F57" s="158" t="s">
        <v>625</v>
      </c>
      <c r="G57" s="159">
        <v>1</v>
      </c>
      <c r="H57" s="159" t="s">
        <v>626</v>
      </c>
      <c r="I57" s="158" t="s">
        <v>627</v>
      </c>
      <c r="J57" s="159">
        <v>1418</v>
      </c>
      <c r="K57" s="159" t="s">
        <v>39</v>
      </c>
      <c r="L57" s="159" t="s">
        <v>39</v>
      </c>
      <c r="M57" s="159" t="s">
        <v>39</v>
      </c>
      <c r="N57" s="159" t="s">
        <v>39</v>
      </c>
      <c r="O57" s="159" t="s">
        <v>39</v>
      </c>
      <c r="P57" s="159" t="s">
        <v>39</v>
      </c>
      <c r="Q57" s="159" t="s">
        <v>39</v>
      </c>
      <c r="R57" s="159" t="s">
        <v>39</v>
      </c>
      <c r="S57" s="159" t="s">
        <v>39</v>
      </c>
      <c r="T57" s="159" t="s">
        <v>39</v>
      </c>
      <c r="U57" s="159" t="s">
        <v>39</v>
      </c>
      <c r="V57" s="159" t="s">
        <v>39</v>
      </c>
    </row>
    <row r="58" spans="2:22" ht="48" x14ac:dyDescent="0.2">
      <c r="B58" s="175" t="s">
        <v>543</v>
      </c>
      <c r="C58" s="175" t="s">
        <v>227</v>
      </c>
      <c r="D58" s="175" t="s">
        <v>228</v>
      </c>
      <c r="E58" s="176" t="s">
        <v>624</v>
      </c>
      <c r="F58" s="175" t="s">
        <v>625</v>
      </c>
      <c r="G58" s="176">
        <v>1</v>
      </c>
      <c r="H58" s="176" t="s">
        <v>626</v>
      </c>
      <c r="I58" s="175" t="s">
        <v>627</v>
      </c>
      <c r="J58" s="176">
        <v>1698</v>
      </c>
      <c r="K58" s="176" t="s">
        <v>39</v>
      </c>
      <c r="L58" s="176" t="s">
        <v>39</v>
      </c>
      <c r="M58" s="176" t="s">
        <v>39</v>
      </c>
      <c r="N58" s="176" t="s">
        <v>39</v>
      </c>
      <c r="O58" s="176" t="s">
        <v>39</v>
      </c>
      <c r="P58" s="176" t="s">
        <v>39</v>
      </c>
      <c r="Q58" s="176" t="s">
        <v>39</v>
      </c>
      <c r="R58" s="176" t="s">
        <v>39</v>
      </c>
      <c r="S58" s="176" t="s">
        <v>39</v>
      </c>
      <c r="T58" s="176" t="s">
        <v>39</v>
      </c>
      <c r="U58" s="176" t="s">
        <v>39</v>
      </c>
      <c r="V58" s="176" t="s">
        <v>39</v>
      </c>
    </row>
    <row r="59" spans="2:22" ht="60" x14ac:dyDescent="0.2">
      <c r="B59" s="158" t="s">
        <v>544</v>
      </c>
      <c r="C59" s="158" t="s">
        <v>230</v>
      </c>
      <c r="D59" s="158" t="s">
        <v>231</v>
      </c>
      <c r="E59" s="159" t="s">
        <v>624</v>
      </c>
      <c r="F59" s="158" t="s">
        <v>625</v>
      </c>
      <c r="G59" s="159">
        <v>1</v>
      </c>
      <c r="H59" s="159" t="s">
        <v>626</v>
      </c>
      <c r="I59" s="158" t="s">
        <v>627</v>
      </c>
      <c r="J59" s="172">
        <v>1219</v>
      </c>
      <c r="K59" s="159" t="s">
        <v>39</v>
      </c>
      <c r="L59" s="159" t="s">
        <v>39</v>
      </c>
      <c r="M59" s="159" t="s">
        <v>39</v>
      </c>
      <c r="N59" s="159" t="s">
        <v>39</v>
      </c>
      <c r="O59" s="159" t="s">
        <v>39</v>
      </c>
      <c r="P59" s="159" t="s">
        <v>39</v>
      </c>
      <c r="Q59" s="159" t="s">
        <v>39</v>
      </c>
      <c r="R59" s="159" t="s">
        <v>39</v>
      </c>
      <c r="S59" s="159" t="s">
        <v>39</v>
      </c>
      <c r="T59" s="159" t="s">
        <v>39</v>
      </c>
      <c r="U59" s="159" t="s">
        <v>39</v>
      </c>
      <c r="V59" s="159" t="s">
        <v>39</v>
      </c>
    </row>
    <row r="60" spans="2:22" ht="48" x14ac:dyDescent="0.2">
      <c r="B60" s="158" t="s">
        <v>545</v>
      </c>
      <c r="C60" s="158" t="s">
        <v>233</v>
      </c>
      <c r="D60" s="158" t="s">
        <v>234</v>
      </c>
      <c r="E60" s="159" t="s">
        <v>624</v>
      </c>
      <c r="F60" s="158" t="s">
        <v>625</v>
      </c>
      <c r="G60" s="159">
        <v>1</v>
      </c>
      <c r="H60" s="159" t="s">
        <v>626</v>
      </c>
      <c r="I60" s="158" t="s">
        <v>627</v>
      </c>
      <c r="J60" s="159">
        <v>1105</v>
      </c>
      <c r="K60" s="159" t="s">
        <v>39</v>
      </c>
      <c r="L60" s="159" t="s">
        <v>39</v>
      </c>
      <c r="M60" s="159" t="s">
        <v>39</v>
      </c>
      <c r="N60" s="159" t="s">
        <v>39</v>
      </c>
      <c r="O60" s="159" t="s">
        <v>39</v>
      </c>
      <c r="P60" s="159" t="s">
        <v>39</v>
      </c>
      <c r="Q60" s="159" t="s">
        <v>39</v>
      </c>
      <c r="R60" s="159" t="s">
        <v>39</v>
      </c>
      <c r="S60" s="159" t="s">
        <v>39</v>
      </c>
      <c r="T60" s="159" t="s">
        <v>39</v>
      </c>
      <c r="U60" s="159" t="s">
        <v>39</v>
      </c>
      <c r="V60" s="159" t="s">
        <v>39</v>
      </c>
    </row>
    <row r="61" spans="2:22" ht="48" x14ac:dyDescent="0.2">
      <c r="B61" s="161" t="s">
        <v>546</v>
      </c>
      <c r="C61" s="161" t="s">
        <v>236</v>
      </c>
      <c r="D61" s="161" t="s">
        <v>237</v>
      </c>
      <c r="E61" s="162" t="s">
        <v>624</v>
      </c>
      <c r="F61" s="161" t="s">
        <v>625</v>
      </c>
      <c r="G61" s="162">
        <v>1</v>
      </c>
      <c r="H61" s="162" t="s">
        <v>626</v>
      </c>
      <c r="I61" s="161" t="s">
        <v>627</v>
      </c>
      <c r="J61" s="162">
        <v>645</v>
      </c>
      <c r="K61" s="162" t="s">
        <v>39</v>
      </c>
      <c r="L61" s="162" t="s">
        <v>39</v>
      </c>
      <c r="M61" s="162" t="s">
        <v>39</v>
      </c>
      <c r="N61" s="162" t="s">
        <v>39</v>
      </c>
      <c r="O61" s="162" t="s">
        <v>39</v>
      </c>
      <c r="P61" s="162" t="s">
        <v>39</v>
      </c>
      <c r="Q61" s="162" t="s">
        <v>39</v>
      </c>
      <c r="R61" s="162" t="s">
        <v>39</v>
      </c>
      <c r="S61" s="162" t="s">
        <v>39</v>
      </c>
      <c r="T61" s="162" t="s">
        <v>39</v>
      </c>
      <c r="U61" s="162" t="s">
        <v>39</v>
      </c>
      <c r="V61" s="162" t="s">
        <v>39</v>
      </c>
    </row>
    <row r="62" spans="2:22" ht="60" x14ac:dyDescent="0.2">
      <c r="B62" s="158" t="s">
        <v>547</v>
      </c>
      <c r="C62" s="158" t="s">
        <v>239</v>
      </c>
      <c r="D62" s="158" t="s">
        <v>240</v>
      </c>
      <c r="E62" s="159" t="s">
        <v>624</v>
      </c>
      <c r="F62" s="158" t="s">
        <v>625</v>
      </c>
      <c r="G62" s="159">
        <v>1</v>
      </c>
      <c r="H62" s="159" t="s">
        <v>626</v>
      </c>
      <c r="I62" s="158" t="s">
        <v>627</v>
      </c>
      <c r="J62" s="159">
        <v>2992</v>
      </c>
      <c r="K62" s="159" t="s">
        <v>39</v>
      </c>
      <c r="L62" s="159" t="s">
        <v>39</v>
      </c>
      <c r="M62" s="159" t="s">
        <v>39</v>
      </c>
      <c r="N62" s="159" t="s">
        <v>39</v>
      </c>
      <c r="O62" s="159" t="s">
        <v>39</v>
      </c>
      <c r="P62" s="159" t="s">
        <v>39</v>
      </c>
      <c r="Q62" s="159" t="s">
        <v>39</v>
      </c>
      <c r="R62" s="159" t="s">
        <v>39</v>
      </c>
      <c r="S62" s="159" t="s">
        <v>39</v>
      </c>
      <c r="T62" s="159" t="s">
        <v>39</v>
      </c>
      <c r="U62" s="159" t="s">
        <v>39</v>
      </c>
      <c r="V62" s="159" t="s">
        <v>39</v>
      </c>
    </row>
    <row r="63" spans="2:22" ht="48" x14ac:dyDescent="0.2">
      <c r="B63" s="175" t="s">
        <v>548</v>
      </c>
      <c r="C63" s="175" t="s">
        <v>242</v>
      </c>
      <c r="D63" s="175" t="s">
        <v>243</v>
      </c>
      <c r="E63" s="176" t="s">
        <v>624</v>
      </c>
      <c r="F63" s="175" t="s">
        <v>625</v>
      </c>
      <c r="G63" s="176">
        <v>1</v>
      </c>
      <c r="H63" s="176" t="s">
        <v>626</v>
      </c>
      <c r="I63" s="175" t="s">
        <v>627</v>
      </c>
      <c r="J63" s="176">
        <v>7299</v>
      </c>
      <c r="K63" s="176" t="s">
        <v>39</v>
      </c>
      <c r="L63" s="176" t="s">
        <v>39</v>
      </c>
      <c r="M63" s="176" t="s">
        <v>39</v>
      </c>
      <c r="N63" s="176" t="s">
        <v>39</v>
      </c>
      <c r="O63" s="176" t="s">
        <v>39</v>
      </c>
      <c r="P63" s="176" t="s">
        <v>39</v>
      </c>
      <c r="Q63" s="176" t="s">
        <v>39</v>
      </c>
      <c r="R63" s="176" t="s">
        <v>39</v>
      </c>
      <c r="S63" s="176" t="s">
        <v>39</v>
      </c>
      <c r="T63" s="176" t="s">
        <v>39</v>
      </c>
      <c r="U63" s="176" t="s">
        <v>39</v>
      </c>
      <c r="V63" s="176" t="s">
        <v>39</v>
      </c>
    </row>
    <row r="64" spans="2:22" ht="48" x14ac:dyDescent="0.2">
      <c r="B64" s="158" t="s">
        <v>549</v>
      </c>
      <c r="C64" s="158" t="s">
        <v>245</v>
      </c>
      <c r="D64" s="158" t="s">
        <v>246</v>
      </c>
      <c r="E64" s="159" t="s">
        <v>624</v>
      </c>
      <c r="F64" s="158" t="s">
        <v>625</v>
      </c>
      <c r="G64" s="159">
        <v>1</v>
      </c>
      <c r="H64" s="159" t="s">
        <v>626</v>
      </c>
      <c r="I64" s="158" t="s">
        <v>627</v>
      </c>
      <c r="J64" s="159">
        <v>310</v>
      </c>
      <c r="K64" s="159" t="s">
        <v>39</v>
      </c>
      <c r="L64" s="159" t="s">
        <v>39</v>
      </c>
      <c r="M64" s="159" t="s">
        <v>39</v>
      </c>
      <c r="N64" s="159" t="s">
        <v>39</v>
      </c>
      <c r="O64" s="159" t="s">
        <v>39</v>
      </c>
      <c r="P64" s="159" t="s">
        <v>39</v>
      </c>
      <c r="Q64" s="159" t="s">
        <v>39</v>
      </c>
      <c r="R64" s="159" t="s">
        <v>39</v>
      </c>
      <c r="S64" s="159" t="s">
        <v>39</v>
      </c>
      <c r="T64" s="159" t="s">
        <v>39</v>
      </c>
      <c r="U64" s="159" t="s">
        <v>39</v>
      </c>
      <c r="V64" s="159" t="s">
        <v>39</v>
      </c>
    </row>
    <row r="65" spans="2:22" ht="48" x14ac:dyDescent="0.2">
      <c r="B65" s="161" t="s">
        <v>550</v>
      </c>
      <c r="C65" s="161" t="s">
        <v>248</v>
      </c>
      <c r="D65" s="161" t="s">
        <v>249</v>
      </c>
      <c r="E65" s="162" t="s">
        <v>624</v>
      </c>
      <c r="F65" s="161" t="s">
        <v>625</v>
      </c>
      <c r="G65" s="162">
        <v>1</v>
      </c>
      <c r="H65" s="162" t="s">
        <v>626</v>
      </c>
      <c r="I65" s="161" t="s">
        <v>627</v>
      </c>
      <c r="J65" s="162">
        <v>973</v>
      </c>
      <c r="K65" s="162" t="s">
        <v>39</v>
      </c>
      <c r="L65" s="162" t="s">
        <v>39</v>
      </c>
      <c r="M65" s="162" t="s">
        <v>39</v>
      </c>
      <c r="N65" s="162" t="s">
        <v>39</v>
      </c>
      <c r="O65" s="162" t="s">
        <v>39</v>
      </c>
      <c r="P65" s="162" t="s">
        <v>39</v>
      </c>
      <c r="Q65" s="162" t="s">
        <v>39</v>
      </c>
      <c r="R65" s="162" t="s">
        <v>39</v>
      </c>
      <c r="S65" s="162" t="s">
        <v>39</v>
      </c>
      <c r="T65" s="162" t="s">
        <v>39</v>
      </c>
      <c r="U65" s="162" t="s">
        <v>39</v>
      </c>
      <c r="V65" s="162" t="s">
        <v>39</v>
      </c>
    </row>
    <row r="66" spans="2:22" ht="48" x14ac:dyDescent="0.2">
      <c r="B66" s="158" t="s">
        <v>551</v>
      </c>
      <c r="C66" s="158" t="s">
        <v>251</v>
      </c>
      <c r="D66" s="158" t="s">
        <v>252</v>
      </c>
      <c r="E66" s="159" t="s">
        <v>624</v>
      </c>
      <c r="F66" s="158" t="s">
        <v>625</v>
      </c>
      <c r="G66" s="159">
        <v>1</v>
      </c>
      <c r="H66" s="159" t="s">
        <v>626</v>
      </c>
      <c r="I66" s="158" t="s">
        <v>627</v>
      </c>
      <c r="J66" s="159">
        <v>788</v>
      </c>
      <c r="K66" s="159" t="s">
        <v>39</v>
      </c>
      <c r="L66" s="159" t="s">
        <v>39</v>
      </c>
      <c r="M66" s="159" t="s">
        <v>39</v>
      </c>
      <c r="N66" s="159" t="s">
        <v>39</v>
      </c>
      <c r="O66" s="159" t="s">
        <v>39</v>
      </c>
      <c r="P66" s="159" t="s">
        <v>39</v>
      </c>
      <c r="Q66" s="159" t="s">
        <v>39</v>
      </c>
      <c r="R66" s="159" t="s">
        <v>39</v>
      </c>
      <c r="S66" s="159" t="s">
        <v>39</v>
      </c>
      <c r="T66" s="159" t="s">
        <v>39</v>
      </c>
      <c r="U66" s="159" t="s">
        <v>39</v>
      </c>
      <c r="V66" s="159" t="s">
        <v>39</v>
      </c>
    </row>
    <row r="67" spans="2:22" ht="60" x14ac:dyDescent="0.2">
      <c r="B67" s="158" t="s">
        <v>552</v>
      </c>
      <c r="C67" s="158" t="s">
        <v>254</v>
      </c>
      <c r="D67" s="158" t="s">
        <v>255</v>
      </c>
      <c r="E67" s="159" t="s">
        <v>624</v>
      </c>
      <c r="F67" s="158" t="s">
        <v>625</v>
      </c>
      <c r="G67" s="159">
        <v>1</v>
      </c>
      <c r="H67" s="159" t="s">
        <v>626</v>
      </c>
      <c r="I67" s="158" t="s">
        <v>627</v>
      </c>
      <c r="J67" s="159">
        <v>707</v>
      </c>
      <c r="K67" s="159" t="s">
        <v>39</v>
      </c>
      <c r="L67" s="159" t="s">
        <v>39</v>
      </c>
      <c r="M67" s="159" t="s">
        <v>39</v>
      </c>
      <c r="N67" s="159" t="s">
        <v>39</v>
      </c>
      <c r="O67" s="159" t="s">
        <v>39</v>
      </c>
      <c r="P67" s="159" t="s">
        <v>39</v>
      </c>
      <c r="Q67" s="159" t="s">
        <v>39</v>
      </c>
      <c r="R67" s="159" t="s">
        <v>39</v>
      </c>
      <c r="S67" s="159" t="s">
        <v>39</v>
      </c>
      <c r="T67" s="159" t="s">
        <v>39</v>
      </c>
      <c r="U67" s="159" t="s">
        <v>39</v>
      </c>
      <c r="V67" s="159" t="s">
        <v>39</v>
      </c>
    </row>
    <row r="68" spans="2:22" ht="48" x14ac:dyDescent="0.2">
      <c r="B68" s="158" t="s">
        <v>553</v>
      </c>
      <c r="C68" s="158" t="s">
        <v>257</v>
      </c>
      <c r="D68" s="158" t="s">
        <v>258</v>
      </c>
      <c r="E68" s="159" t="s">
        <v>624</v>
      </c>
      <c r="F68" s="158" t="s">
        <v>625</v>
      </c>
      <c r="G68" s="159">
        <v>1</v>
      </c>
      <c r="H68" s="159" t="s">
        <v>626</v>
      </c>
      <c r="I68" s="158" t="s">
        <v>627</v>
      </c>
      <c r="J68" s="159">
        <v>2896</v>
      </c>
      <c r="K68" s="159" t="s">
        <v>39</v>
      </c>
      <c r="L68" s="159" t="s">
        <v>39</v>
      </c>
      <c r="M68" s="159" t="s">
        <v>39</v>
      </c>
      <c r="N68" s="159" t="s">
        <v>39</v>
      </c>
      <c r="O68" s="159" t="s">
        <v>39</v>
      </c>
      <c r="P68" s="159" t="s">
        <v>39</v>
      </c>
      <c r="Q68" s="159" t="s">
        <v>39</v>
      </c>
      <c r="R68" s="159" t="s">
        <v>39</v>
      </c>
      <c r="S68" s="159" t="s">
        <v>39</v>
      </c>
      <c r="T68" s="159" t="s">
        <v>39</v>
      </c>
      <c r="U68" s="159" t="s">
        <v>39</v>
      </c>
      <c r="V68" s="159" t="s">
        <v>39</v>
      </c>
    </row>
    <row r="69" spans="2:22" ht="48" x14ac:dyDescent="0.2">
      <c r="B69" s="158" t="s">
        <v>554</v>
      </c>
      <c r="C69" s="158" t="s">
        <v>260</v>
      </c>
      <c r="D69" s="158" t="s">
        <v>261</v>
      </c>
      <c r="E69" s="159" t="s">
        <v>624</v>
      </c>
      <c r="F69" s="158" t="s">
        <v>625</v>
      </c>
      <c r="G69" s="159">
        <v>8</v>
      </c>
      <c r="H69" s="159" t="s">
        <v>626</v>
      </c>
      <c r="I69" s="158" t="s">
        <v>627</v>
      </c>
      <c r="J69" s="159">
        <v>8799</v>
      </c>
      <c r="K69" s="159" t="s">
        <v>39</v>
      </c>
      <c r="L69" s="159" t="s">
        <v>39</v>
      </c>
      <c r="M69" s="159" t="s">
        <v>39</v>
      </c>
      <c r="N69" s="159" t="s">
        <v>39</v>
      </c>
      <c r="O69" s="159" t="s">
        <v>39</v>
      </c>
      <c r="P69" s="159" t="s">
        <v>39</v>
      </c>
      <c r="Q69" s="159" t="s">
        <v>39</v>
      </c>
      <c r="R69" s="159" t="s">
        <v>39</v>
      </c>
      <c r="S69" s="159" t="s">
        <v>39</v>
      </c>
      <c r="T69" s="159" t="s">
        <v>39</v>
      </c>
      <c r="U69" s="159" t="s">
        <v>39</v>
      </c>
      <c r="V69" s="159" t="s">
        <v>39</v>
      </c>
    </row>
    <row r="70" spans="2:22" ht="48" x14ac:dyDescent="0.2">
      <c r="B70" s="158" t="s">
        <v>916</v>
      </c>
      <c r="C70" s="158" t="s">
        <v>262</v>
      </c>
      <c r="D70" s="158" t="s">
        <v>263</v>
      </c>
      <c r="E70" s="159" t="s">
        <v>624</v>
      </c>
      <c r="F70" s="158" t="s">
        <v>625</v>
      </c>
      <c r="G70" s="159">
        <v>1</v>
      </c>
      <c r="H70" s="159" t="s">
        <v>626</v>
      </c>
      <c r="I70" s="158" t="s">
        <v>627</v>
      </c>
      <c r="J70" s="159">
        <v>2339</v>
      </c>
      <c r="K70" s="159" t="s">
        <v>39</v>
      </c>
      <c r="L70" s="159" t="s">
        <v>39</v>
      </c>
      <c r="M70" s="159" t="s">
        <v>39</v>
      </c>
      <c r="N70" s="159" t="s">
        <v>39</v>
      </c>
      <c r="O70" s="159" t="s">
        <v>39</v>
      </c>
      <c r="P70" s="159" t="s">
        <v>39</v>
      </c>
      <c r="Q70" s="159" t="s">
        <v>39</v>
      </c>
      <c r="R70" s="159" t="s">
        <v>39</v>
      </c>
      <c r="S70" s="159" t="s">
        <v>39</v>
      </c>
      <c r="T70" s="159" t="s">
        <v>39</v>
      </c>
      <c r="U70" s="159" t="s">
        <v>39</v>
      </c>
      <c r="V70" s="159" t="s">
        <v>39</v>
      </c>
    </row>
    <row r="71" spans="2:22" ht="48" x14ac:dyDescent="0.2">
      <c r="B71" s="158" t="s">
        <v>917</v>
      </c>
      <c r="C71" s="158" t="s">
        <v>266</v>
      </c>
      <c r="D71" s="158" t="s">
        <v>267</v>
      </c>
      <c r="E71" s="159" t="s">
        <v>624</v>
      </c>
      <c r="F71" s="158" t="s">
        <v>625</v>
      </c>
      <c r="G71" s="159">
        <v>1</v>
      </c>
      <c r="H71" s="159" t="s">
        <v>626</v>
      </c>
      <c r="I71" s="158" t="s">
        <v>627</v>
      </c>
      <c r="J71" s="159">
        <v>5333</v>
      </c>
      <c r="K71" s="159" t="s">
        <v>39</v>
      </c>
      <c r="L71" s="159" t="s">
        <v>39</v>
      </c>
      <c r="M71" s="159" t="s">
        <v>39</v>
      </c>
      <c r="N71" s="159" t="s">
        <v>39</v>
      </c>
      <c r="O71" s="159" t="s">
        <v>39</v>
      </c>
      <c r="P71" s="159" t="s">
        <v>39</v>
      </c>
      <c r="Q71" s="159" t="s">
        <v>39</v>
      </c>
      <c r="R71" s="159" t="s">
        <v>39</v>
      </c>
      <c r="S71" s="159" t="s">
        <v>39</v>
      </c>
      <c r="T71" s="159" t="s">
        <v>39</v>
      </c>
      <c r="U71" s="159" t="s">
        <v>39</v>
      </c>
      <c r="V71" s="159" t="s">
        <v>39</v>
      </c>
    </row>
    <row r="72" spans="2:22" ht="48" x14ac:dyDescent="0.2">
      <c r="B72" s="158" t="s">
        <v>918</v>
      </c>
      <c r="C72" s="158" t="s">
        <v>269</v>
      </c>
      <c r="D72" s="158" t="s">
        <v>270</v>
      </c>
      <c r="E72" s="159" t="s">
        <v>624</v>
      </c>
      <c r="F72" s="158" t="s">
        <v>625</v>
      </c>
      <c r="G72" s="159">
        <v>1</v>
      </c>
      <c r="H72" s="159" t="s">
        <v>626</v>
      </c>
      <c r="I72" s="158" t="s">
        <v>627</v>
      </c>
      <c r="J72" s="159">
        <v>3235</v>
      </c>
      <c r="K72" s="159" t="s">
        <v>39</v>
      </c>
      <c r="L72" s="159" t="s">
        <v>39</v>
      </c>
      <c r="M72" s="159" t="s">
        <v>39</v>
      </c>
      <c r="N72" s="159" t="s">
        <v>39</v>
      </c>
      <c r="O72" s="159" t="s">
        <v>39</v>
      </c>
      <c r="P72" s="159" t="s">
        <v>39</v>
      </c>
      <c r="Q72" s="159" t="s">
        <v>39</v>
      </c>
      <c r="R72" s="159" t="s">
        <v>39</v>
      </c>
      <c r="S72" s="159" t="s">
        <v>39</v>
      </c>
      <c r="T72" s="159" t="s">
        <v>39</v>
      </c>
      <c r="U72" s="159" t="s">
        <v>39</v>
      </c>
      <c r="V72" s="159" t="s">
        <v>39</v>
      </c>
    </row>
    <row r="73" spans="2:22" ht="48" x14ac:dyDescent="0.2">
      <c r="B73" s="158" t="s">
        <v>555</v>
      </c>
      <c r="C73" s="158" t="s">
        <v>272</v>
      </c>
      <c r="D73" s="158" t="s">
        <v>273</v>
      </c>
      <c r="E73" s="159" t="s">
        <v>624</v>
      </c>
      <c r="F73" s="158" t="s">
        <v>625</v>
      </c>
      <c r="G73" s="159">
        <v>1</v>
      </c>
      <c r="H73" s="159" t="s">
        <v>626</v>
      </c>
      <c r="I73" s="158" t="s">
        <v>627</v>
      </c>
      <c r="J73" s="159">
        <v>3984</v>
      </c>
      <c r="K73" s="159" t="s">
        <v>39</v>
      </c>
      <c r="L73" s="159" t="s">
        <v>39</v>
      </c>
      <c r="M73" s="159" t="s">
        <v>39</v>
      </c>
      <c r="N73" s="159" t="s">
        <v>39</v>
      </c>
      <c r="O73" s="159" t="s">
        <v>39</v>
      </c>
      <c r="P73" s="159" t="s">
        <v>39</v>
      </c>
      <c r="Q73" s="159" t="s">
        <v>39</v>
      </c>
      <c r="R73" s="159" t="s">
        <v>39</v>
      </c>
      <c r="S73" s="159" t="s">
        <v>39</v>
      </c>
      <c r="T73" s="159" t="s">
        <v>39</v>
      </c>
      <c r="U73" s="159" t="s">
        <v>39</v>
      </c>
      <c r="V73" s="159" t="s">
        <v>39</v>
      </c>
    </row>
    <row r="74" spans="2:22" ht="48" x14ac:dyDescent="0.2">
      <c r="B74" s="158" t="s">
        <v>556</v>
      </c>
      <c r="C74" s="158" t="s">
        <v>275</v>
      </c>
      <c r="D74" s="158" t="s">
        <v>276</v>
      </c>
      <c r="E74" s="159" t="s">
        <v>624</v>
      </c>
      <c r="F74" s="158" t="s">
        <v>625</v>
      </c>
      <c r="G74" s="159">
        <v>1</v>
      </c>
      <c r="H74" s="159" t="s">
        <v>626</v>
      </c>
      <c r="I74" s="158" t="s">
        <v>627</v>
      </c>
      <c r="J74" s="159">
        <v>1346</v>
      </c>
      <c r="K74" s="159" t="s">
        <v>39</v>
      </c>
      <c r="L74" s="159" t="s">
        <v>39</v>
      </c>
      <c r="M74" s="159" t="s">
        <v>39</v>
      </c>
      <c r="N74" s="159" t="s">
        <v>39</v>
      </c>
      <c r="O74" s="159" t="s">
        <v>39</v>
      </c>
      <c r="P74" s="159" t="s">
        <v>39</v>
      </c>
      <c r="Q74" s="159" t="s">
        <v>39</v>
      </c>
      <c r="R74" s="159" t="s">
        <v>39</v>
      </c>
      <c r="S74" s="159" t="s">
        <v>39</v>
      </c>
      <c r="T74" s="159" t="s">
        <v>39</v>
      </c>
      <c r="U74" s="159" t="s">
        <v>39</v>
      </c>
      <c r="V74" s="159" t="s">
        <v>39</v>
      </c>
    </row>
    <row r="75" spans="2:22" ht="48" x14ac:dyDescent="0.2">
      <c r="B75" s="158" t="s">
        <v>557</v>
      </c>
      <c r="C75" s="158" t="s">
        <v>278</v>
      </c>
      <c r="D75" s="158" t="s">
        <v>279</v>
      </c>
      <c r="E75" s="159" t="s">
        <v>624</v>
      </c>
      <c r="F75" s="158" t="s">
        <v>625</v>
      </c>
      <c r="G75" s="159">
        <v>1</v>
      </c>
      <c r="H75" s="159" t="s">
        <v>626</v>
      </c>
      <c r="I75" s="158" t="s">
        <v>627</v>
      </c>
      <c r="J75" s="159">
        <v>14396</v>
      </c>
      <c r="K75" s="159" t="s">
        <v>39</v>
      </c>
      <c r="L75" s="159" t="s">
        <v>39</v>
      </c>
      <c r="M75" s="159" t="s">
        <v>39</v>
      </c>
      <c r="N75" s="159" t="s">
        <v>39</v>
      </c>
      <c r="O75" s="159" t="s">
        <v>39</v>
      </c>
      <c r="P75" s="159" t="s">
        <v>39</v>
      </c>
      <c r="Q75" s="159" t="s">
        <v>39</v>
      </c>
      <c r="R75" s="159" t="s">
        <v>39</v>
      </c>
      <c r="S75" s="159" t="s">
        <v>39</v>
      </c>
      <c r="T75" s="159" t="s">
        <v>39</v>
      </c>
      <c r="U75" s="159" t="s">
        <v>39</v>
      </c>
      <c r="V75" s="159" t="s">
        <v>39</v>
      </c>
    </row>
    <row r="76" spans="2:22" ht="48" x14ac:dyDescent="0.2">
      <c r="B76" s="158" t="s">
        <v>558</v>
      </c>
      <c r="C76" s="158" t="s">
        <v>281</v>
      </c>
      <c r="D76" s="158" t="s">
        <v>282</v>
      </c>
      <c r="E76" s="159" t="s">
        <v>624</v>
      </c>
      <c r="F76" s="158" t="s">
        <v>625</v>
      </c>
      <c r="G76" s="159">
        <v>1</v>
      </c>
      <c r="H76" s="159" t="s">
        <v>626</v>
      </c>
      <c r="I76" s="158" t="s">
        <v>627</v>
      </c>
      <c r="J76" s="159">
        <v>1244</v>
      </c>
      <c r="K76" s="159" t="s">
        <v>39</v>
      </c>
      <c r="L76" s="159" t="s">
        <v>39</v>
      </c>
      <c r="M76" s="159" t="s">
        <v>39</v>
      </c>
      <c r="N76" s="159" t="s">
        <v>39</v>
      </c>
      <c r="O76" s="159" t="s">
        <v>39</v>
      </c>
      <c r="P76" s="159" t="s">
        <v>39</v>
      </c>
      <c r="Q76" s="159" t="s">
        <v>39</v>
      </c>
      <c r="R76" s="159" t="s">
        <v>39</v>
      </c>
      <c r="S76" s="159" t="s">
        <v>39</v>
      </c>
      <c r="T76" s="159" t="s">
        <v>39</v>
      </c>
      <c r="U76" s="159" t="s">
        <v>39</v>
      </c>
      <c r="V76" s="159" t="s">
        <v>39</v>
      </c>
    </row>
    <row r="77" spans="2:22" ht="24" x14ac:dyDescent="0.2">
      <c r="B77" s="150" t="s">
        <v>488</v>
      </c>
      <c r="C77" s="165"/>
      <c r="D77" s="150" t="s">
        <v>462</v>
      </c>
      <c r="E77" s="165"/>
      <c r="F77" s="165"/>
      <c r="G77" s="165"/>
      <c r="H77" s="165"/>
      <c r="I77" s="165"/>
      <c r="J77" s="165"/>
      <c r="K77" s="165"/>
      <c r="L77" s="165"/>
      <c r="M77" s="165"/>
      <c r="N77" s="168"/>
      <c r="O77" s="168"/>
      <c r="P77" s="165"/>
      <c r="Q77" s="168"/>
      <c r="R77" s="168"/>
      <c r="S77" s="165"/>
      <c r="T77" s="165"/>
      <c r="U77" s="165"/>
      <c r="V77" s="165"/>
    </row>
    <row r="78" spans="2:22" ht="72" x14ac:dyDescent="0.2">
      <c r="B78" s="158" t="s">
        <v>559</v>
      </c>
      <c r="C78" s="158" t="s">
        <v>471</v>
      </c>
      <c r="D78" s="158" t="s">
        <v>463</v>
      </c>
      <c r="E78" s="159" t="s">
        <v>628</v>
      </c>
      <c r="F78" s="160" t="s">
        <v>629</v>
      </c>
      <c r="G78" s="159">
        <v>3084</v>
      </c>
      <c r="H78" s="159" t="s">
        <v>630</v>
      </c>
      <c r="I78" s="160" t="s">
        <v>631</v>
      </c>
      <c r="J78" s="159" t="s">
        <v>39</v>
      </c>
      <c r="K78" s="159" t="s">
        <v>39</v>
      </c>
      <c r="L78" s="159" t="s">
        <v>39</v>
      </c>
      <c r="M78" s="159" t="s">
        <v>39</v>
      </c>
      <c r="N78" s="159" t="s">
        <v>39</v>
      </c>
      <c r="O78" s="159" t="s">
        <v>39</v>
      </c>
      <c r="P78" s="159" t="s">
        <v>39</v>
      </c>
      <c r="Q78" s="159" t="s">
        <v>39</v>
      </c>
      <c r="R78" s="159" t="s">
        <v>39</v>
      </c>
      <c r="S78" s="159" t="s">
        <v>39</v>
      </c>
      <c r="T78" s="159" t="s">
        <v>39</v>
      </c>
      <c r="U78" s="159" t="s">
        <v>39</v>
      </c>
      <c r="V78" s="159" t="s">
        <v>39</v>
      </c>
    </row>
    <row r="79" spans="2:22" ht="72" x14ac:dyDescent="0.2">
      <c r="B79" s="158" t="s">
        <v>560</v>
      </c>
      <c r="C79" s="158" t="s">
        <v>472</v>
      </c>
      <c r="D79" s="166" t="s">
        <v>467</v>
      </c>
      <c r="E79" s="159" t="s">
        <v>628</v>
      </c>
      <c r="F79" s="160" t="s">
        <v>629</v>
      </c>
      <c r="G79" s="159">
        <v>1473</v>
      </c>
      <c r="H79" s="159" t="s">
        <v>630</v>
      </c>
      <c r="I79" s="160" t="s">
        <v>631</v>
      </c>
      <c r="J79" s="159">
        <v>1</v>
      </c>
      <c r="K79" s="159" t="s">
        <v>39</v>
      </c>
      <c r="L79" s="159" t="s">
        <v>39</v>
      </c>
      <c r="M79" s="159" t="s">
        <v>39</v>
      </c>
      <c r="N79" s="159" t="s">
        <v>39</v>
      </c>
      <c r="O79" s="159" t="s">
        <v>39</v>
      </c>
      <c r="P79" s="159" t="s">
        <v>39</v>
      </c>
      <c r="Q79" s="159" t="s">
        <v>39</v>
      </c>
      <c r="R79" s="159" t="s">
        <v>39</v>
      </c>
      <c r="S79" s="159" t="s">
        <v>39</v>
      </c>
      <c r="T79" s="159" t="s">
        <v>39</v>
      </c>
      <c r="U79" s="159" t="s">
        <v>39</v>
      </c>
      <c r="V79" s="159" t="s">
        <v>39</v>
      </c>
    </row>
    <row r="80" spans="2:22" ht="72" x14ac:dyDescent="0.2">
      <c r="B80" s="158" t="s">
        <v>561</v>
      </c>
      <c r="C80" s="158" t="s">
        <v>473</v>
      </c>
      <c r="D80" s="158" t="s">
        <v>469</v>
      </c>
      <c r="E80" s="159" t="s">
        <v>628</v>
      </c>
      <c r="F80" s="160" t="s">
        <v>629</v>
      </c>
      <c r="G80" s="159">
        <v>1200</v>
      </c>
      <c r="H80" s="159" t="s">
        <v>630</v>
      </c>
      <c r="I80" s="160" t="s">
        <v>631</v>
      </c>
      <c r="J80" s="159" t="s">
        <v>39</v>
      </c>
      <c r="K80" s="159" t="s">
        <v>39</v>
      </c>
      <c r="L80" s="159" t="s">
        <v>39</v>
      </c>
      <c r="M80" s="159" t="s">
        <v>39</v>
      </c>
      <c r="N80" s="159" t="s">
        <v>39</v>
      </c>
      <c r="O80" s="159" t="s">
        <v>39</v>
      </c>
      <c r="P80" s="159" t="s">
        <v>39</v>
      </c>
      <c r="Q80" s="159" t="s">
        <v>39</v>
      </c>
      <c r="R80" s="159" t="s">
        <v>39</v>
      </c>
      <c r="S80" s="159" t="s">
        <v>39</v>
      </c>
      <c r="T80" s="159" t="s">
        <v>39</v>
      </c>
      <c r="U80" s="159" t="s">
        <v>39</v>
      </c>
      <c r="V80" s="159" t="s">
        <v>39</v>
      </c>
    </row>
    <row r="81" spans="2:22" ht="72" x14ac:dyDescent="0.2">
      <c r="B81" s="155" t="s">
        <v>489</v>
      </c>
      <c r="C81" s="170"/>
      <c r="D81" s="155" t="s">
        <v>284</v>
      </c>
      <c r="E81" s="156"/>
      <c r="F81" s="156"/>
      <c r="G81" s="156"/>
      <c r="H81" s="156"/>
      <c r="I81" s="156"/>
      <c r="J81" s="156"/>
      <c r="K81" s="156"/>
      <c r="L81" s="156"/>
      <c r="M81" s="156"/>
      <c r="N81" s="171"/>
      <c r="O81" s="171"/>
      <c r="P81" s="156"/>
      <c r="Q81" s="171"/>
      <c r="R81" s="171"/>
      <c r="S81" s="156"/>
      <c r="T81" s="156"/>
      <c r="U81" s="156"/>
      <c r="V81" s="156"/>
    </row>
    <row r="82" spans="2:22" ht="72" x14ac:dyDescent="0.2">
      <c r="B82" s="158" t="s">
        <v>562</v>
      </c>
      <c r="C82" s="158" t="s">
        <v>285</v>
      </c>
      <c r="D82" s="158" t="s">
        <v>286</v>
      </c>
      <c r="E82" s="159" t="s">
        <v>632</v>
      </c>
      <c r="F82" s="160" t="s">
        <v>633</v>
      </c>
      <c r="G82" s="159">
        <v>17</v>
      </c>
      <c r="H82" s="159" t="s">
        <v>39</v>
      </c>
      <c r="I82" s="159" t="s">
        <v>39</v>
      </c>
      <c r="J82" s="159" t="s">
        <v>39</v>
      </c>
      <c r="K82" s="159" t="s">
        <v>39</v>
      </c>
      <c r="L82" s="159" t="s">
        <v>39</v>
      </c>
      <c r="M82" s="159" t="s">
        <v>39</v>
      </c>
      <c r="N82" s="159" t="s">
        <v>39</v>
      </c>
      <c r="O82" s="159" t="s">
        <v>39</v>
      </c>
      <c r="P82" s="159" t="s">
        <v>39</v>
      </c>
      <c r="Q82" s="159" t="s">
        <v>39</v>
      </c>
      <c r="R82" s="159" t="s">
        <v>39</v>
      </c>
      <c r="S82" s="159" t="s">
        <v>39</v>
      </c>
      <c r="T82" s="159" t="s">
        <v>39</v>
      </c>
      <c r="U82" s="159" t="s">
        <v>39</v>
      </c>
      <c r="V82" s="159" t="s">
        <v>39</v>
      </c>
    </row>
    <row r="83" spans="2:22" ht="72" x14ac:dyDescent="0.2">
      <c r="B83" s="166" t="s">
        <v>563</v>
      </c>
      <c r="C83" s="158" t="s">
        <v>289</v>
      </c>
      <c r="D83" s="166" t="s">
        <v>290</v>
      </c>
      <c r="E83" s="159" t="s">
        <v>632</v>
      </c>
      <c r="F83" s="160" t="s">
        <v>633</v>
      </c>
      <c r="G83" s="159">
        <v>20</v>
      </c>
      <c r="H83" s="159" t="s">
        <v>39</v>
      </c>
      <c r="I83" s="159" t="s">
        <v>39</v>
      </c>
      <c r="J83" s="159" t="s">
        <v>39</v>
      </c>
      <c r="K83" s="159" t="s">
        <v>39</v>
      </c>
      <c r="L83" s="159" t="s">
        <v>39</v>
      </c>
      <c r="M83" s="159" t="s">
        <v>39</v>
      </c>
      <c r="N83" s="159" t="s">
        <v>39</v>
      </c>
      <c r="O83" s="159" t="s">
        <v>39</v>
      </c>
      <c r="P83" s="159" t="s">
        <v>39</v>
      </c>
      <c r="Q83" s="159" t="s">
        <v>39</v>
      </c>
      <c r="R83" s="159" t="s">
        <v>39</v>
      </c>
      <c r="S83" s="159" t="s">
        <v>39</v>
      </c>
      <c r="T83" s="159" t="s">
        <v>39</v>
      </c>
      <c r="U83" s="159" t="s">
        <v>39</v>
      </c>
      <c r="V83" s="159" t="s">
        <v>39</v>
      </c>
    </row>
    <row r="84" spans="2:22" ht="72" x14ac:dyDescent="0.2">
      <c r="B84" s="166" t="s">
        <v>564</v>
      </c>
      <c r="C84" s="158" t="s">
        <v>292</v>
      </c>
      <c r="D84" s="158" t="s">
        <v>293</v>
      </c>
      <c r="E84" s="159" t="s">
        <v>632</v>
      </c>
      <c r="F84" s="160" t="s">
        <v>633</v>
      </c>
      <c r="G84" s="159">
        <v>60</v>
      </c>
      <c r="H84" s="159" t="s">
        <v>39</v>
      </c>
      <c r="I84" s="159" t="s">
        <v>39</v>
      </c>
      <c r="J84" s="159" t="s">
        <v>39</v>
      </c>
      <c r="K84" s="159" t="s">
        <v>39</v>
      </c>
      <c r="L84" s="159" t="s">
        <v>39</v>
      </c>
      <c r="M84" s="159" t="s">
        <v>39</v>
      </c>
      <c r="N84" s="159" t="s">
        <v>39</v>
      </c>
      <c r="O84" s="159" t="s">
        <v>39</v>
      </c>
      <c r="P84" s="159" t="s">
        <v>39</v>
      </c>
      <c r="Q84" s="159" t="s">
        <v>39</v>
      </c>
      <c r="R84" s="159" t="s">
        <v>39</v>
      </c>
      <c r="S84" s="159" t="s">
        <v>39</v>
      </c>
      <c r="T84" s="159" t="s">
        <v>39</v>
      </c>
      <c r="U84" s="159" t="s">
        <v>39</v>
      </c>
      <c r="V84" s="159" t="s">
        <v>39</v>
      </c>
    </row>
    <row r="85" spans="2:22" ht="72" x14ac:dyDescent="0.2">
      <c r="B85" s="158" t="s">
        <v>565</v>
      </c>
      <c r="C85" s="158" t="s">
        <v>294</v>
      </c>
      <c r="D85" s="158" t="s">
        <v>295</v>
      </c>
      <c r="E85" s="159" t="s">
        <v>632</v>
      </c>
      <c r="F85" s="160" t="s">
        <v>633</v>
      </c>
      <c r="G85" s="159">
        <v>38</v>
      </c>
      <c r="H85" s="159" t="s">
        <v>39</v>
      </c>
      <c r="I85" s="159" t="s">
        <v>39</v>
      </c>
      <c r="J85" s="159" t="s">
        <v>39</v>
      </c>
      <c r="K85" s="159" t="s">
        <v>39</v>
      </c>
      <c r="L85" s="159" t="s">
        <v>39</v>
      </c>
      <c r="M85" s="159" t="s">
        <v>39</v>
      </c>
      <c r="N85" s="159" t="s">
        <v>39</v>
      </c>
      <c r="O85" s="159" t="s">
        <v>39</v>
      </c>
      <c r="P85" s="159" t="s">
        <v>39</v>
      </c>
      <c r="Q85" s="159" t="s">
        <v>39</v>
      </c>
      <c r="R85" s="159" t="s">
        <v>39</v>
      </c>
      <c r="S85" s="159" t="s">
        <v>39</v>
      </c>
      <c r="T85" s="159" t="s">
        <v>39</v>
      </c>
      <c r="U85" s="159" t="s">
        <v>39</v>
      </c>
      <c r="V85" s="159" t="s">
        <v>39</v>
      </c>
    </row>
    <row r="86" spans="2:22" ht="72" x14ac:dyDescent="0.2">
      <c r="B86" s="158" t="s">
        <v>566</v>
      </c>
      <c r="C86" s="158" t="s">
        <v>296</v>
      </c>
      <c r="D86" s="158" t="s">
        <v>297</v>
      </c>
      <c r="E86" s="159" t="s">
        <v>632</v>
      </c>
      <c r="F86" s="160" t="s">
        <v>633</v>
      </c>
      <c r="G86" s="159">
        <v>45</v>
      </c>
      <c r="H86" s="159" t="s">
        <v>39</v>
      </c>
      <c r="I86" s="159" t="s">
        <v>39</v>
      </c>
      <c r="J86" s="159" t="s">
        <v>39</v>
      </c>
      <c r="K86" s="159" t="s">
        <v>39</v>
      </c>
      <c r="L86" s="159" t="s">
        <v>39</v>
      </c>
      <c r="M86" s="159" t="s">
        <v>39</v>
      </c>
      <c r="N86" s="159" t="s">
        <v>39</v>
      </c>
      <c r="O86" s="159" t="s">
        <v>39</v>
      </c>
      <c r="P86" s="159" t="s">
        <v>39</v>
      </c>
      <c r="Q86" s="159" t="s">
        <v>39</v>
      </c>
      <c r="R86" s="159" t="s">
        <v>39</v>
      </c>
      <c r="S86" s="159" t="s">
        <v>39</v>
      </c>
      <c r="T86" s="159" t="s">
        <v>39</v>
      </c>
      <c r="U86" s="159" t="s">
        <v>39</v>
      </c>
      <c r="V86" s="159" t="s">
        <v>39</v>
      </c>
    </row>
    <row r="87" spans="2:22" ht="24" x14ac:dyDescent="0.2">
      <c r="B87" s="155" t="s">
        <v>299</v>
      </c>
      <c r="C87" s="170"/>
      <c r="D87" s="155" t="s">
        <v>300</v>
      </c>
      <c r="E87" s="156"/>
      <c r="F87" s="156"/>
      <c r="G87" s="156"/>
      <c r="H87" s="156"/>
      <c r="I87" s="156"/>
      <c r="J87" s="156"/>
      <c r="K87" s="156"/>
      <c r="L87" s="156"/>
      <c r="M87" s="156"/>
      <c r="N87" s="171"/>
      <c r="O87" s="171"/>
      <c r="P87" s="156"/>
      <c r="Q87" s="171"/>
      <c r="R87" s="171"/>
      <c r="S87" s="156"/>
      <c r="T87" s="156"/>
      <c r="U87" s="156"/>
      <c r="V87" s="156"/>
    </row>
    <row r="88" spans="2:22" ht="36" x14ac:dyDescent="0.2">
      <c r="B88" s="155" t="s">
        <v>490</v>
      </c>
      <c r="C88" s="170"/>
      <c r="D88" s="155" t="s">
        <v>301</v>
      </c>
      <c r="E88" s="156"/>
      <c r="F88" s="156"/>
      <c r="G88" s="156"/>
      <c r="H88" s="156"/>
      <c r="I88" s="156"/>
      <c r="J88" s="156"/>
      <c r="K88" s="156"/>
      <c r="L88" s="156"/>
      <c r="M88" s="156"/>
      <c r="N88" s="171"/>
      <c r="O88" s="171"/>
      <c r="P88" s="156"/>
      <c r="Q88" s="171"/>
      <c r="R88" s="171"/>
      <c r="S88" s="156"/>
      <c r="T88" s="156"/>
      <c r="U88" s="156"/>
      <c r="V88" s="156"/>
    </row>
    <row r="89" spans="2:22" ht="36" x14ac:dyDescent="0.2">
      <c r="B89" s="155" t="s">
        <v>491</v>
      </c>
      <c r="C89" s="170"/>
      <c r="D89" s="155" t="s">
        <v>302</v>
      </c>
      <c r="E89" s="156"/>
      <c r="F89" s="156"/>
      <c r="G89" s="156"/>
      <c r="H89" s="156"/>
      <c r="I89" s="156"/>
      <c r="J89" s="156"/>
      <c r="K89" s="156"/>
      <c r="L89" s="156"/>
      <c r="M89" s="156"/>
      <c r="N89" s="171"/>
      <c r="O89" s="171"/>
      <c r="P89" s="156"/>
      <c r="Q89" s="171"/>
      <c r="R89" s="171"/>
      <c r="S89" s="156"/>
      <c r="T89" s="156"/>
      <c r="U89" s="156"/>
      <c r="V89" s="156"/>
    </row>
    <row r="90" spans="2:22" ht="24" x14ac:dyDescent="0.2">
      <c r="B90" s="155" t="s">
        <v>493</v>
      </c>
      <c r="C90" s="170"/>
      <c r="D90" s="155" t="s">
        <v>303</v>
      </c>
      <c r="E90" s="156"/>
      <c r="F90" s="156"/>
      <c r="G90" s="156"/>
      <c r="H90" s="156"/>
      <c r="I90" s="156"/>
      <c r="J90" s="156"/>
      <c r="K90" s="156"/>
      <c r="L90" s="156"/>
      <c r="M90" s="156"/>
      <c r="N90" s="171"/>
      <c r="O90" s="171"/>
      <c r="P90" s="156"/>
      <c r="Q90" s="171"/>
      <c r="R90" s="171"/>
      <c r="S90" s="156"/>
      <c r="T90" s="156"/>
      <c r="U90" s="156"/>
      <c r="V90" s="156"/>
    </row>
    <row r="91" spans="2:22" ht="24" x14ac:dyDescent="0.2">
      <c r="B91" s="161" t="s">
        <v>567</v>
      </c>
      <c r="C91" s="161" t="s">
        <v>304</v>
      </c>
      <c r="D91" s="161" t="s">
        <v>305</v>
      </c>
      <c r="E91" s="174" t="s">
        <v>634</v>
      </c>
      <c r="F91" s="161" t="s">
        <v>635</v>
      </c>
      <c r="G91" s="174">
        <v>2</v>
      </c>
      <c r="H91" s="162" t="s">
        <v>39</v>
      </c>
      <c r="I91" s="162" t="s">
        <v>39</v>
      </c>
      <c r="J91" s="162" t="s">
        <v>39</v>
      </c>
      <c r="K91" s="162" t="s">
        <v>39</v>
      </c>
      <c r="L91" s="162" t="s">
        <v>39</v>
      </c>
      <c r="M91" s="162" t="s">
        <v>39</v>
      </c>
      <c r="N91" s="162" t="s">
        <v>39</v>
      </c>
      <c r="O91" s="162" t="s">
        <v>39</v>
      </c>
      <c r="P91" s="162" t="s">
        <v>39</v>
      </c>
      <c r="Q91" s="162" t="s">
        <v>39</v>
      </c>
      <c r="R91" s="162" t="s">
        <v>39</v>
      </c>
      <c r="S91" s="162" t="s">
        <v>39</v>
      </c>
      <c r="T91" s="162" t="s">
        <v>39</v>
      </c>
      <c r="U91" s="162" t="s">
        <v>39</v>
      </c>
      <c r="V91" s="162" t="s">
        <v>39</v>
      </c>
    </row>
    <row r="92" spans="2:22" ht="24" x14ac:dyDescent="0.2">
      <c r="B92" s="164" t="s">
        <v>494</v>
      </c>
      <c r="C92" s="167"/>
      <c r="D92" s="164" t="s">
        <v>314</v>
      </c>
      <c r="E92" s="165"/>
      <c r="F92" s="165"/>
      <c r="G92" s="165"/>
      <c r="H92" s="165"/>
      <c r="I92" s="165"/>
      <c r="J92" s="165"/>
      <c r="K92" s="165"/>
      <c r="L92" s="165"/>
      <c r="M92" s="165"/>
      <c r="N92" s="168"/>
      <c r="O92" s="168"/>
      <c r="P92" s="165"/>
      <c r="Q92" s="168"/>
      <c r="R92" s="168"/>
      <c r="S92" s="165"/>
      <c r="T92" s="165"/>
      <c r="U92" s="165"/>
      <c r="V92" s="165"/>
    </row>
    <row r="93" spans="2:22" ht="36" x14ac:dyDescent="0.2">
      <c r="B93" s="158" t="s">
        <v>569</v>
      </c>
      <c r="C93" s="158" t="s">
        <v>315</v>
      </c>
      <c r="D93" s="158" t="s">
        <v>316</v>
      </c>
      <c r="E93" s="159" t="s">
        <v>638</v>
      </c>
      <c r="F93" s="158" t="s">
        <v>639</v>
      </c>
      <c r="G93" s="159">
        <v>0.2</v>
      </c>
      <c r="H93" s="159" t="s">
        <v>640</v>
      </c>
      <c r="I93" s="160" t="s">
        <v>641</v>
      </c>
      <c r="J93" s="159" t="s">
        <v>39</v>
      </c>
      <c r="K93" s="159" t="s">
        <v>642</v>
      </c>
      <c r="L93" s="160" t="s">
        <v>643</v>
      </c>
      <c r="M93" s="159">
        <v>1</v>
      </c>
      <c r="N93" s="159" t="s">
        <v>39</v>
      </c>
      <c r="O93" s="159" t="s">
        <v>39</v>
      </c>
      <c r="P93" s="159" t="s">
        <v>39</v>
      </c>
      <c r="Q93" s="159" t="s">
        <v>39</v>
      </c>
      <c r="R93" s="159" t="s">
        <v>39</v>
      </c>
      <c r="S93" s="159" t="s">
        <v>39</v>
      </c>
      <c r="T93" s="159" t="s">
        <v>39</v>
      </c>
      <c r="U93" s="159" t="s">
        <v>39</v>
      </c>
      <c r="V93" s="159" t="s">
        <v>39</v>
      </c>
    </row>
    <row r="94" spans="2:22" ht="36" x14ac:dyDescent="0.2">
      <c r="B94" s="158" t="s">
        <v>570</v>
      </c>
      <c r="C94" s="158" t="s">
        <v>318</v>
      </c>
      <c r="D94" s="158" t="s">
        <v>319</v>
      </c>
      <c r="E94" s="159" t="s">
        <v>638</v>
      </c>
      <c r="F94" s="158" t="s">
        <v>639</v>
      </c>
      <c r="G94" s="159">
        <v>0.18</v>
      </c>
      <c r="H94" s="159" t="s">
        <v>640</v>
      </c>
      <c r="I94" s="160" t="s">
        <v>641</v>
      </c>
      <c r="J94" s="159" t="s">
        <v>39</v>
      </c>
      <c r="K94" s="159" t="s">
        <v>642</v>
      </c>
      <c r="L94" s="160" t="s">
        <v>643</v>
      </c>
      <c r="M94" s="159" t="s">
        <v>39</v>
      </c>
      <c r="N94" s="159" t="s">
        <v>39</v>
      </c>
      <c r="O94" s="159" t="s">
        <v>39</v>
      </c>
      <c r="P94" s="159" t="s">
        <v>39</v>
      </c>
      <c r="Q94" s="159" t="s">
        <v>39</v>
      </c>
      <c r="R94" s="159" t="s">
        <v>39</v>
      </c>
      <c r="S94" s="159" t="s">
        <v>39</v>
      </c>
      <c r="T94" s="159" t="s">
        <v>39</v>
      </c>
      <c r="U94" s="159" t="s">
        <v>39</v>
      </c>
      <c r="V94" s="159" t="s">
        <v>39</v>
      </c>
    </row>
    <row r="95" spans="2:22" ht="36" x14ac:dyDescent="0.2">
      <c r="B95" s="158" t="s">
        <v>571</v>
      </c>
      <c r="C95" s="158" t="s">
        <v>320</v>
      </c>
      <c r="D95" s="158" t="s">
        <v>932</v>
      </c>
      <c r="E95" s="159" t="s">
        <v>638</v>
      </c>
      <c r="F95" s="158" t="s">
        <v>639</v>
      </c>
      <c r="G95" s="159">
        <v>0.9</v>
      </c>
      <c r="H95" s="159" t="s">
        <v>640</v>
      </c>
      <c r="I95" s="160" t="s">
        <v>641</v>
      </c>
      <c r="J95" s="159" t="s">
        <v>39</v>
      </c>
      <c r="K95" s="159" t="s">
        <v>642</v>
      </c>
      <c r="L95" s="160" t="s">
        <v>643</v>
      </c>
      <c r="M95" s="159" t="s">
        <v>39</v>
      </c>
      <c r="N95" s="159" t="s">
        <v>39</v>
      </c>
      <c r="O95" s="159" t="s">
        <v>39</v>
      </c>
      <c r="P95" s="159" t="s">
        <v>39</v>
      </c>
      <c r="Q95" s="159" t="s">
        <v>39</v>
      </c>
      <c r="R95" s="159" t="s">
        <v>39</v>
      </c>
      <c r="S95" s="159" t="s">
        <v>39</v>
      </c>
      <c r="T95" s="159" t="s">
        <v>39</v>
      </c>
      <c r="U95" s="159" t="s">
        <v>39</v>
      </c>
      <c r="V95" s="159" t="s">
        <v>39</v>
      </c>
    </row>
    <row r="96" spans="2:22" ht="36" x14ac:dyDescent="0.2">
      <c r="B96" s="158" t="s">
        <v>572</v>
      </c>
      <c r="C96" s="158" t="s">
        <v>322</v>
      </c>
      <c r="D96" s="158" t="s">
        <v>323</v>
      </c>
      <c r="E96" s="159" t="s">
        <v>638</v>
      </c>
      <c r="F96" s="158" t="s">
        <v>639</v>
      </c>
      <c r="G96" s="159">
        <v>0.23499999999999999</v>
      </c>
      <c r="H96" s="159" t="s">
        <v>640</v>
      </c>
      <c r="I96" s="160" t="s">
        <v>641</v>
      </c>
      <c r="J96" s="159" t="s">
        <v>39</v>
      </c>
      <c r="K96" s="159" t="s">
        <v>642</v>
      </c>
      <c r="L96" s="160" t="s">
        <v>643</v>
      </c>
      <c r="M96" s="159" t="s">
        <v>39</v>
      </c>
      <c r="N96" s="159" t="s">
        <v>39</v>
      </c>
      <c r="O96" s="159" t="s">
        <v>39</v>
      </c>
      <c r="P96" s="159" t="s">
        <v>39</v>
      </c>
      <c r="Q96" s="159" t="s">
        <v>39</v>
      </c>
      <c r="R96" s="159" t="s">
        <v>39</v>
      </c>
      <c r="S96" s="159" t="s">
        <v>39</v>
      </c>
      <c r="T96" s="159" t="s">
        <v>39</v>
      </c>
      <c r="U96" s="159" t="s">
        <v>39</v>
      </c>
      <c r="V96" s="159" t="s">
        <v>39</v>
      </c>
    </row>
    <row r="97" spans="2:22" ht="36" x14ac:dyDescent="0.2">
      <c r="B97" s="158" t="s">
        <v>573</v>
      </c>
      <c r="C97" s="158" t="s">
        <v>324</v>
      </c>
      <c r="D97" s="158" t="s">
        <v>325</v>
      </c>
      <c r="E97" s="159" t="s">
        <v>638</v>
      </c>
      <c r="F97" s="158" t="s">
        <v>639</v>
      </c>
      <c r="G97" s="159">
        <v>0.83</v>
      </c>
      <c r="H97" s="159" t="s">
        <v>640</v>
      </c>
      <c r="I97" s="160" t="s">
        <v>641</v>
      </c>
      <c r="J97" s="159" t="s">
        <v>39</v>
      </c>
      <c r="K97" s="159" t="s">
        <v>642</v>
      </c>
      <c r="L97" s="160" t="s">
        <v>643</v>
      </c>
      <c r="M97" s="159" t="s">
        <v>39</v>
      </c>
      <c r="N97" s="159" t="s">
        <v>39</v>
      </c>
      <c r="O97" s="159" t="s">
        <v>39</v>
      </c>
      <c r="P97" s="159" t="s">
        <v>39</v>
      </c>
      <c r="Q97" s="159" t="s">
        <v>39</v>
      </c>
      <c r="R97" s="159" t="s">
        <v>39</v>
      </c>
      <c r="S97" s="159" t="s">
        <v>39</v>
      </c>
      <c r="T97" s="159" t="s">
        <v>39</v>
      </c>
      <c r="U97" s="159" t="s">
        <v>39</v>
      </c>
      <c r="V97" s="159" t="s">
        <v>39</v>
      </c>
    </row>
    <row r="98" spans="2:22" ht="36" x14ac:dyDescent="0.2">
      <c r="B98" s="158" t="s">
        <v>574</v>
      </c>
      <c r="C98" s="158" t="s">
        <v>326</v>
      </c>
      <c r="D98" s="158" t="s">
        <v>327</v>
      </c>
      <c r="E98" s="159" t="s">
        <v>638</v>
      </c>
      <c r="F98" s="158" t="s">
        <v>639</v>
      </c>
      <c r="G98" s="159">
        <v>0.67400000000000004</v>
      </c>
      <c r="H98" s="159" t="s">
        <v>640</v>
      </c>
      <c r="I98" s="160" t="s">
        <v>641</v>
      </c>
      <c r="J98" s="159" t="s">
        <v>39</v>
      </c>
      <c r="K98" s="159" t="s">
        <v>642</v>
      </c>
      <c r="L98" s="160" t="s">
        <v>643</v>
      </c>
      <c r="M98" s="159">
        <v>2</v>
      </c>
      <c r="N98" s="159" t="s">
        <v>39</v>
      </c>
      <c r="O98" s="159" t="s">
        <v>39</v>
      </c>
      <c r="P98" s="159" t="s">
        <v>39</v>
      </c>
      <c r="Q98" s="159" t="s">
        <v>39</v>
      </c>
      <c r="R98" s="159" t="s">
        <v>39</v>
      </c>
      <c r="S98" s="159" t="s">
        <v>39</v>
      </c>
      <c r="T98" s="159" t="s">
        <v>39</v>
      </c>
      <c r="U98" s="159" t="s">
        <v>39</v>
      </c>
      <c r="V98" s="159" t="s">
        <v>39</v>
      </c>
    </row>
    <row r="99" spans="2:22" ht="36" x14ac:dyDescent="0.2">
      <c r="B99" s="158" t="s">
        <v>575</v>
      </c>
      <c r="C99" s="158" t="s">
        <v>329</v>
      </c>
      <c r="D99" s="158" t="s">
        <v>330</v>
      </c>
      <c r="E99" s="159" t="s">
        <v>638</v>
      </c>
      <c r="F99" s="158" t="s">
        <v>639</v>
      </c>
      <c r="G99" s="159">
        <v>2.78</v>
      </c>
      <c r="H99" s="159" t="s">
        <v>640</v>
      </c>
      <c r="I99" s="160" t="s">
        <v>641</v>
      </c>
      <c r="J99" s="159" t="s">
        <v>39</v>
      </c>
      <c r="K99" s="159" t="s">
        <v>642</v>
      </c>
      <c r="L99" s="160" t="s">
        <v>643</v>
      </c>
      <c r="M99" s="159" t="s">
        <v>39</v>
      </c>
      <c r="N99" s="159" t="s">
        <v>39</v>
      </c>
      <c r="O99" s="159" t="s">
        <v>39</v>
      </c>
      <c r="P99" s="159" t="s">
        <v>39</v>
      </c>
      <c r="Q99" s="159" t="s">
        <v>39</v>
      </c>
      <c r="R99" s="159" t="s">
        <v>39</v>
      </c>
      <c r="S99" s="159" t="s">
        <v>39</v>
      </c>
      <c r="T99" s="159" t="s">
        <v>39</v>
      </c>
      <c r="U99" s="159" t="s">
        <v>39</v>
      </c>
      <c r="V99" s="159" t="s">
        <v>39</v>
      </c>
    </row>
    <row r="100" spans="2:22" ht="36" x14ac:dyDescent="0.2">
      <c r="B100" s="158" t="s">
        <v>756</v>
      </c>
      <c r="C100" s="158" t="s">
        <v>754</v>
      </c>
      <c r="D100" s="158" t="s">
        <v>755</v>
      </c>
      <c r="E100" s="159" t="s">
        <v>638</v>
      </c>
      <c r="F100" s="158" t="s">
        <v>639</v>
      </c>
      <c r="G100" s="159">
        <v>0.52</v>
      </c>
      <c r="H100" s="159" t="s">
        <v>640</v>
      </c>
      <c r="I100" s="160" t="s">
        <v>641</v>
      </c>
      <c r="J100" s="159" t="s">
        <v>39</v>
      </c>
      <c r="K100" s="159" t="s">
        <v>642</v>
      </c>
      <c r="L100" s="160" t="s">
        <v>643</v>
      </c>
      <c r="M100" s="159" t="s">
        <v>39</v>
      </c>
      <c r="N100" s="159" t="s">
        <v>39</v>
      </c>
      <c r="O100" s="159" t="s">
        <v>39</v>
      </c>
      <c r="P100" s="159" t="s">
        <v>39</v>
      </c>
      <c r="Q100" s="159" t="s">
        <v>39</v>
      </c>
      <c r="R100" s="159" t="s">
        <v>39</v>
      </c>
      <c r="S100" s="159" t="s">
        <v>39</v>
      </c>
      <c r="T100" s="159" t="s">
        <v>39</v>
      </c>
      <c r="U100" s="159" t="s">
        <v>39</v>
      </c>
      <c r="V100" s="159" t="s">
        <v>39</v>
      </c>
    </row>
    <row r="101" spans="2:22" ht="36" x14ac:dyDescent="0.2">
      <c r="B101" s="158" t="s">
        <v>928</v>
      </c>
      <c r="C101" s="158" t="s">
        <v>929</v>
      </c>
      <c r="D101" s="158" t="s">
        <v>930</v>
      </c>
      <c r="E101" s="159" t="s">
        <v>638</v>
      </c>
      <c r="F101" s="158" t="s">
        <v>639</v>
      </c>
      <c r="G101" s="159" t="s">
        <v>39</v>
      </c>
      <c r="H101" s="159" t="s">
        <v>640</v>
      </c>
      <c r="I101" s="160" t="s">
        <v>641</v>
      </c>
      <c r="J101" s="159" t="s">
        <v>39</v>
      </c>
      <c r="K101" s="159" t="s">
        <v>642</v>
      </c>
      <c r="L101" s="160" t="s">
        <v>643</v>
      </c>
      <c r="M101" s="159">
        <v>1</v>
      </c>
      <c r="N101" s="159" t="s">
        <v>39</v>
      </c>
      <c r="O101" s="159" t="s">
        <v>39</v>
      </c>
      <c r="P101" s="159" t="s">
        <v>39</v>
      </c>
      <c r="Q101" s="159" t="s">
        <v>39</v>
      </c>
      <c r="R101" s="159" t="s">
        <v>39</v>
      </c>
      <c r="S101" s="159" t="s">
        <v>39</v>
      </c>
      <c r="T101" s="159" t="s">
        <v>39</v>
      </c>
      <c r="U101" s="159" t="s">
        <v>39</v>
      </c>
      <c r="V101" s="159" t="s">
        <v>39</v>
      </c>
    </row>
    <row r="102" spans="2:22" ht="34.5" customHeight="1" x14ac:dyDescent="0.2">
      <c r="B102" s="155" t="s">
        <v>495</v>
      </c>
      <c r="C102" s="170"/>
      <c r="D102" s="155" t="s">
        <v>331</v>
      </c>
      <c r="E102" s="183"/>
      <c r="F102" s="156"/>
      <c r="G102" s="183"/>
      <c r="H102" s="183"/>
      <c r="I102" s="184"/>
      <c r="J102" s="183"/>
      <c r="K102" s="183"/>
      <c r="L102" s="184"/>
      <c r="M102" s="183"/>
      <c r="N102" s="183"/>
      <c r="O102" s="183"/>
      <c r="P102" s="183"/>
      <c r="Q102" s="183"/>
      <c r="R102" s="183"/>
      <c r="S102" s="183"/>
      <c r="T102" s="183"/>
      <c r="U102" s="183"/>
      <c r="V102" s="183"/>
    </row>
    <row r="103" spans="2:22" ht="36" x14ac:dyDescent="0.2">
      <c r="B103" s="158" t="s">
        <v>576</v>
      </c>
      <c r="C103" s="158" t="s">
        <v>332</v>
      </c>
      <c r="D103" s="158" t="s">
        <v>333</v>
      </c>
      <c r="E103" s="159" t="s">
        <v>644</v>
      </c>
      <c r="F103" s="158" t="s">
        <v>966</v>
      </c>
      <c r="G103" s="159">
        <v>0</v>
      </c>
      <c r="H103" s="159" t="s">
        <v>646</v>
      </c>
      <c r="I103" s="160" t="s">
        <v>965</v>
      </c>
      <c r="J103" s="159">
        <v>1.5</v>
      </c>
      <c r="K103" s="159" t="s">
        <v>39</v>
      </c>
      <c r="L103" s="159" t="s">
        <v>39</v>
      </c>
      <c r="M103" s="159" t="s">
        <v>39</v>
      </c>
      <c r="N103" s="159" t="s">
        <v>39</v>
      </c>
      <c r="O103" s="159" t="s">
        <v>39</v>
      </c>
      <c r="P103" s="159" t="s">
        <v>39</v>
      </c>
      <c r="Q103" s="159" t="s">
        <v>39</v>
      </c>
      <c r="R103" s="159" t="s">
        <v>39</v>
      </c>
      <c r="S103" s="159" t="s">
        <v>39</v>
      </c>
      <c r="T103" s="159" t="s">
        <v>39</v>
      </c>
      <c r="U103" s="159" t="s">
        <v>39</v>
      </c>
      <c r="V103" s="159" t="s">
        <v>39</v>
      </c>
    </row>
    <row r="104" spans="2:22" ht="36" x14ac:dyDescent="0.2">
      <c r="B104" s="158" t="s">
        <v>577</v>
      </c>
      <c r="C104" s="158" t="s">
        <v>335</v>
      </c>
      <c r="D104" s="158" t="s">
        <v>973</v>
      </c>
      <c r="E104" s="159" t="s">
        <v>644</v>
      </c>
      <c r="F104" s="158" t="s">
        <v>966</v>
      </c>
      <c r="G104" s="159">
        <v>0.7</v>
      </c>
      <c r="H104" s="159" t="s">
        <v>646</v>
      </c>
      <c r="I104" s="160" t="s">
        <v>965</v>
      </c>
      <c r="J104" s="159" t="s">
        <v>39</v>
      </c>
      <c r="K104" s="159" t="s">
        <v>39</v>
      </c>
      <c r="L104" s="159" t="s">
        <v>39</v>
      </c>
      <c r="M104" s="159" t="s">
        <v>39</v>
      </c>
      <c r="N104" s="159" t="s">
        <v>39</v>
      </c>
      <c r="O104" s="159" t="s">
        <v>39</v>
      </c>
      <c r="P104" s="159" t="s">
        <v>39</v>
      </c>
      <c r="Q104" s="159" t="s">
        <v>39</v>
      </c>
      <c r="R104" s="159" t="s">
        <v>39</v>
      </c>
      <c r="S104" s="159" t="s">
        <v>39</v>
      </c>
      <c r="T104" s="159" t="s">
        <v>39</v>
      </c>
      <c r="U104" s="159" t="s">
        <v>39</v>
      </c>
      <c r="V104" s="159" t="s">
        <v>39</v>
      </c>
    </row>
    <row r="105" spans="2:22" ht="36" x14ac:dyDescent="0.2">
      <c r="B105" s="158" t="s">
        <v>578</v>
      </c>
      <c r="C105" s="158" t="s">
        <v>337</v>
      </c>
      <c r="D105" s="158" t="s">
        <v>974</v>
      </c>
      <c r="E105" s="159" t="s">
        <v>644</v>
      </c>
      <c r="F105" s="158" t="s">
        <v>966</v>
      </c>
      <c r="G105" s="159">
        <v>0.56000000000000005</v>
      </c>
      <c r="H105" s="159" t="s">
        <v>646</v>
      </c>
      <c r="I105" s="160" t="s">
        <v>965</v>
      </c>
      <c r="J105" s="159" t="s">
        <v>39</v>
      </c>
      <c r="K105" s="159" t="s">
        <v>39</v>
      </c>
      <c r="L105" s="159" t="s">
        <v>39</v>
      </c>
      <c r="M105" s="159" t="s">
        <v>39</v>
      </c>
      <c r="N105" s="159" t="s">
        <v>39</v>
      </c>
      <c r="O105" s="159" t="s">
        <v>39</v>
      </c>
      <c r="P105" s="159" t="s">
        <v>39</v>
      </c>
      <c r="Q105" s="159" t="s">
        <v>39</v>
      </c>
      <c r="R105" s="159" t="s">
        <v>39</v>
      </c>
      <c r="S105" s="159" t="s">
        <v>39</v>
      </c>
      <c r="T105" s="159" t="s">
        <v>39</v>
      </c>
      <c r="U105" s="159" t="s">
        <v>39</v>
      </c>
      <c r="V105" s="159" t="s">
        <v>39</v>
      </c>
    </row>
    <row r="106" spans="2:22" ht="36" x14ac:dyDescent="0.2">
      <c r="B106" s="158" t="s">
        <v>579</v>
      </c>
      <c r="C106" s="158" t="s">
        <v>339</v>
      </c>
      <c r="D106" s="158" t="s">
        <v>964</v>
      </c>
      <c r="E106" s="159" t="s">
        <v>644</v>
      </c>
      <c r="F106" s="158" t="s">
        <v>966</v>
      </c>
      <c r="G106" s="159">
        <v>0.69</v>
      </c>
      <c r="H106" s="159" t="s">
        <v>646</v>
      </c>
      <c r="I106" s="160" t="s">
        <v>965</v>
      </c>
      <c r="J106" s="159" t="s">
        <v>39</v>
      </c>
      <c r="K106" s="159" t="s">
        <v>39</v>
      </c>
      <c r="L106" s="159" t="s">
        <v>39</v>
      </c>
      <c r="M106" s="159" t="s">
        <v>39</v>
      </c>
      <c r="N106" s="159" t="s">
        <v>39</v>
      </c>
      <c r="O106" s="159" t="s">
        <v>39</v>
      </c>
      <c r="P106" s="159" t="s">
        <v>39</v>
      </c>
      <c r="Q106" s="159" t="s">
        <v>39</v>
      </c>
      <c r="R106" s="159" t="s">
        <v>39</v>
      </c>
      <c r="S106" s="159" t="s">
        <v>39</v>
      </c>
      <c r="T106" s="159" t="s">
        <v>39</v>
      </c>
      <c r="U106" s="159" t="s">
        <v>39</v>
      </c>
      <c r="V106" s="159" t="s">
        <v>39</v>
      </c>
    </row>
    <row r="107" spans="2:22" ht="36" x14ac:dyDescent="0.2">
      <c r="B107" s="158" t="s">
        <v>580</v>
      </c>
      <c r="C107" s="158" t="s">
        <v>341</v>
      </c>
      <c r="D107" s="158" t="s">
        <v>976</v>
      </c>
      <c r="E107" s="159" t="s">
        <v>644</v>
      </c>
      <c r="F107" s="158" t="s">
        <v>966</v>
      </c>
      <c r="G107" s="159">
        <v>0.21</v>
      </c>
      <c r="H107" s="159" t="s">
        <v>646</v>
      </c>
      <c r="I107" s="160" t="s">
        <v>975</v>
      </c>
      <c r="J107" s="159" t="s">
        <v>39</v>
      </c>
      <c r="K107" s="159" t="s">
        <v>39</v>
      </c>
      <c r="L107" s="159" t="s">
        <v>39</v>
      </c>
      <c r="M107" s="159" t="s">
        <v>39</v>
      </c>
      <c r="N107" s="159" t="s">
        <v>39</v>
      </c>
      <c r="O107" s="159" t="s">
        <v>39</v>
      </c>
      <c r="P107" s="159" t="s">
        <v>39</v>
      </c>
      <c r="Q107" s="159" t="s">
        <v>39</v>
      </c>
      <c r="R107" s="159" t="s">
        <v>39</v>
      </c>
      <c r="S107" s="159" t="s">
        <v>39</v>
      </c>
      <c r="T107" s="159" t="s">
        <v>39</v>
      </c>
      <c r="U107" s="159" t="s">
        <v>39</v>
      </c>
      <c r="V107" s="159" t="s">
        <v>39</v>
      </c>
    </row>
    <row r="108" spans="2:22" ht="36" x14ac:dyDescent="0.2">
      <c r="B108" s="158" t="s">
        <v>925</v>
      </c>
      <c r="C108" s="158" t="s">
        <v>926</v>
      </c>
      <c r="D108" s="158" t="s">
        <v>927</v>
      </c>
      <c r="E108" s="159" t="s">
        <v>644</v>
      </c>
      <c r="F108" s="158" t="s">
        <v>966</v>
      </c>
      <c r="G108" s="159">
        <v>0.16</v>
      </c>
      <c r="H108" s="159" t="s">
        <v>646</v>
      </c>
      <c r="I108" s="158" t="s">
        <v>965</v>
      </c>
      <c r="K108" s="159" t="s">
        <v>39</v>
      </c>
      <c r="L108" s="159" t="s">
        <v>39</v>
      </c>
      <c r="M108" s="159" t="s">
        <v>39</v>
      </c>
      <c r="N108" s="159" t="s">
        <v>39</v>
      </c>
      <c r="O108" s="159" t="s">
        <v>39</v>
      </c>
      <c r="P108" s="159" t="s">
        <v>39</v>
      </c>
      <c r="Q108" s="159" t="s">
        <v>39</v>
      </c>
      <c r="R108" s="159" t="s">
        <v>39</v>
      </c>
      <c r="S108" s="159" t="s">
        <v>39</v>
      </c>
      <c r="T108" s="159" t="s">
        <v>39</v>
      </c>
      <c r="U108" s="159" t="s">
        <v>39</v>
      </c>
      <c r="V108" s="159" t="s">
        <v>39</v>
      </c>
    </row>
    <row r="109" spans="2:22" ht="36" x14ac:dyDescent="0.2">
      <c r="B109" s="155" t="s">
        <v>496</v>
      </c>
      <c r="C109" s="170"/>
      <c r="D109" s="155" t="s">
        <v>343</v>
      </c>
      <c r="E109" s="185"/>
      <c r="F109" s="186"/>
      <c r="G109" s="185"/>
      <c r="H109" s="185"/>
      <c r="I109" s="187"/>
      <c r="J109" s="183"/>
      <c r="K109" s="183"/>
      <c r="L109" s="184"/>
      <c r="M109" s="183"/>
      <c r="N109" s="183"/>
      <c r="O109" s="183"/>
      <c r="P109" s="183"/>
      <c r="Q109" s="183"/>
      <c r="R109" s="183"/>
      <c r="S109" s="183"/>
      <c r="T109" s="183"/>
      <c r="U109" s="183"/>
      <c r="V109" s="183"/>
    </row>
    <row r="110" spans="2:22" ht="24" x14ac:dyDescent="0.2">
      <c r="B110" s="164" t="s">
        <v>498</v>
      </c>
      <c r="C110" s="167"/>
      <c r="D110" s="164" t="s">
        <v>349</v>
      </c>
      <c r="E110" s="193"/>
      <c r="F110" s="165"/>
      <c r="G110" s="193"/>
      <c r="H110" s="193"/>
      <c r="I110" s="197"/>
      <c r="J110" s="193"/>
      <c r="K110" s="193"/>
      <c r="L110" s="197"/>
      <c r="M110" s="193"/>
      <c r="N110" s="193"/>
      <c r="O110" s="193"/>
      <c r="P110" s="193"/>
      <c r="Q110" s="193"/>
      <c r="R110" s="193"/>
      <c r="S110" s="193"/>
      <c r="T110" s="193"/>
      <c r="U110" s="193"/>
      <c r="V110" s="193"/>
    </row>
    <row r="111" spans="2:22" ht="24" x14ac:dyDescent="0.2">
      <c r="B111" s="155" t="s">
        <v>499</v>
      </c>
      <c r="C111" s="155"/>
      <c r="D111" s="155" t="s">
        <v>350</v>
      </c>
      <c r="E111" s="183"/>
      <c r="F111" s="156"/>
      <c r="G111" s="183"/>
      <c r="H111" s="183"/>
      <c r="I111" s="184"/>
      <c r="J111" s="183"/>
      <c r="K111" s="183"/>
      <c r="L111" s="184"/>
      <c r="M111" s="183"/>
      <c r="N111" s="183"/>
      <c r="O111" s="183"/>
      <c r="P111" s="183"/>
      <c r="Q111" s="183"/>
      <c r="R111" s="183"/>
      <c r="S111" s="183"/>
      <c r="T111" s="183"/>
      <c r="U111" s="183"/>
      <c r="V111" s="183"/>
    </row>
    <row r="112" spans="2:22" ht="60" x14ac:dyDescent="0.2">
      <c r="B112" s="158" t="s">
        <v>582</v>
      </c>
      <c r="C112" s="158" t="s">
        <v>351</v>
      </c>
      <c r="D112" s="158" t="s">
        <v>961</v>
      </c>
      <c r="E112" s="173" t="s">
        <v>648</v>
      </c>
      <c r="F112" s="158" t="s">
        <v>649</v>
      </c>
      <c r="G112" s="173">
        <v>261.5</v>
      </c>
      <c r="H112" s="159" t="s">
        <v>650</v>
      </c>
      <c r="I112" s="160" t="s">
        <v>651</v>
      </c>
      <c r="J112" s="159">
        <v>100</v>
      </c>
      <c r="K112" s="159" t="s">
        <v>39</v>
      </c>
      <c r="L112" s="159" t="s">
        <v>39</v>
      </c>
      <c r="M112" s="159" t="s">
        <v>39</v>
      </c>
      <c r="N112" s="159" t="s">
        <v>39</v>
      </c>
      <c r="O112" s="159" t="s">
        <v>39</v>
      </c>
      <c r="P112" s="159" t="s">
        <v>39</v>
      </c>
      <c r="Q112" s="159" t="s">
        <v>39</v>
      </c>
      <c r="R112" s="159" t="s">
        <v>39</v>
      </c>
      <c r="S112" s="159" t="s">
        <v>39</v>
      </c>
      <c r="T112" s="159" t="s">
        <v>39</v>
      </c>
      <c r="U112" s="159" t="s">
        <v>39</v>
      </c>
      <c r="V112" s="159" t="s">
        <v>39</v>
      </c>
    </row>
    <row r="113" spans="2:22" ht="36" x14ac:dyDescent="0.2">
      <c r="B113" s="188" t="s">
        <v>500</v>
      </c>
      <c r="C113" s="156"/>
      <c r="D113" s="188" t="s">
        <v>356</v>
      </c>
      <c r="E113" s="183"/>
      <c r="F113" s="156"/>
      <c r="G113" s="183"/>
      <c r="H113" s="183"/>
      <c r="I113" s="184"/>
      <c r="J113" s="183"/>
      <c r="K113" s="183"/>
      <c r="L113" s="184"/>
      <c r="M113" s="183"/>
      <c r="N113" s="183"/>
      <c r="O113" s="183"/>
      <c r="P113" s="183"/>
      <c r="Q113" s="183"/>
      <c r="R113" s="183"/>
      <c r="S113" s="183"/>
      <c r="T113" s="183"/>
      <c r="U113" s="183"/>
      <c r="V113" s="183"/>
    </row>
    <row r="114" spans="2:22" ht="36" x14ac:dyDescent="0.2">
      <c r="B114" s="158" t="s">
        <v>583</v>
      </c>
      <c r="C114" s="158" t="s">
        <v>357</v>
      </c>
      <c r="D114" s="158" t="s">
        <v>358</v>
      </c>
      <c r="E114" s="159" t="s">
        <v>652</v>
      </c>
      <c r="F114" s="160" t="s">
        <v>653</v>
      </c>
      <c r="G114" s="159">
        <v>8419</v>
      </c>
      <c r="H114" s="159" t="s">
        <v>39</v>
      </c>
      <c r="I114" s="159" t="s">
        <v>39</v>
      </c>
      <c r="J114" s="159" t="s">
        <v>39</v>
      </c>
      <c r="K114" s="159" t="s">
        <v>39</v>
      </c>
      <c r="L114" s="159" t="s">
        <v>39</v>
      </c>
      <c r="M114" s="159" t="s">
        <v>39</v>
      </c>
      <c r="N114" s="159" t="s">
        <v>39</v>
      </c>
      <c r="O114" s="159" t="s">
        <v>39</v>
      </c>
      <c r="P114" s="159" t="s">
        <v>39</v>
      </c>
      <c r="Q114" s="159" t="s">
        <v>39</v>
      </c>
      <c r="R114" s="159" t="s">
        <v>39</v>
      </c>
      <c r="S114" s="159" t="s">
        <v>39</v>
      </c>
      <c r="T114" s="159" t="s">
        <v>39</v>
      </c>
      <c r="U114" s="159" t="s">
        <v>39</v>
      </c>
      <c r="V114" s="159" t="s">
        <v>39</v>
      </c>
    </row>
    <row r="115" spans="2:22" ht="64.5" customHeight="1" x14ac:dyDescent="0.2">
      <c r="B115" s="155" t="s">
        <v>501</v>
      </c>
      <c r="C115" s="170"/>
      <c r="D115" s="155" t="s">
        <v>362</v>
      </c>
      <c r="E115" s="171"/>
      <c r="F115" s="171"/>
      <c r="G115" s="171"/>
      <c r="H115" s="171"/>
      <c r="I115" s="171"/>
      <c r="J115" s="171"/>
      <c r="K115" s="171"/>
      <c r="L115" s="171"/>
      <c r="M115" s="171"/>
      <c r="N115" s="171"/>
      <c r="O115" s="171"/>
      <c r="P115" s="171"/>
      <c r="Q115" s="171"/>
      <c r="R115" s="171"/>
      <c r="S115" s="171"/>
      <c r="T115" s="171"/>
      <c r="U115" s="171"/>
      <c r="V115" s="171"/>
    </row>
    <row r="116" spans="2:22" ht="72" x14ac:dyDescent="0.2">
      <c r="B116" s="158" t="s">
        <v>584</v>
      </c>
      <c r="C116" s="160" t="s">
        <v>363</v>
      </c>
      <c r="D116" s="158" t="s">
        <v>364</v>
      </c>
      <c r="E116" s="159" t="s">
        <v>654</v>
      </c>
      <c r="F116" s="160" t="s">
        <v>655</v>
      </c>
      <c r="G116" s="159">
        <v>189</v>
      </c>
      <c r="H116" s="159" t="s">
        <v>656</v>
      </c>
      <c r="I116" s="160" t="s">
        <v>657</v>
      </c>
      <c r="J116" s="173" t="s">
        <v>39</v>
      </c>
      <c r="K116" s="160" t="s">
        <v>658</v>
      </c>
      <c r="L116" s="160" t="s">
        <v>659</v>
      </c>
      <c r="M116" s="173">
        <v>187</v>
      </c>
      <c r="N116" s="160" t="s">
        <v>660</v>
      </c>
      <c r="O116" s="160" t="s">
        <v>661</v>
      </c>
      <c r="P116" s="173" t="s">
        <v>39</v>
      </c>
      <c r="Q116" s="159" t="s">
        <v>662</v>
      </c>
      <c r="R116" s="158" t="s">
        <v>663</v>
      </c>
      <c r="S116" s="158">
        <v>1.714</v>
      </c>
      <c r="T116" s="159" t="s">
        <v>39</v>
      </c>
      <c r="U116" s="159" t="s">
        <v>39</v>
      </c>
      <c r="V116" s="159" t="s">
        <v>39</v>
      </c>
    </row>
    <row r="117" spans="2:22" ht="72" x14ac:dyDescent="0.2">
      <c r="B117" s="161" t="s">
        <v>585</v>
      </c>
      <c r="C117" s="163" t="s">
        <v>367</v>
      </c>
      <c r="D117" s="161" t="s">
        <v>368</v>
      </c>
      <c r="E117" s="162" t="s">
        <v>654</v>
      </c>
      <c r="F117" s="163" t="s">
        <v>655</v>
      </c>
      <c r="G117" s="162">
        <v>206</v>
      </c>
      <c r="H117" s="162" t="s">
        <v>656</v>
      </c>
      <c r="I117" s="163" t="s">
        <v>657</v>
      </c>
      <c r="J117" s="174">
        <v>1156</v>
      </c>
      <c r="K117" s="163" t="s">
        <v>658</v>
      </c>
      <c r="L117" s="163" t="s">
        <v>659</v>
      </c>
      <c r="M117" s="174">
        <v>389</v>
      </c>
      <c r="N117" s="163" t="s">
        <v>660</v>
      </c>
      <c r="O117" s="163" t="s">
        <v>661</v>
      </c>
      <c r="P117" s="174" t="s">
        <v>39</v>
      </c>
      <c r="Q117" s="162" t="s">
        <v>662</v>
      </c>
      <c r="R117" s="161" t="s">
        <v>663</v>
      </c>
      <c r="S117" s="162">
        <v>3.38</v>
      </c>
      <c r="T117" s="162" t="s">
        <v>39</v>
      </c>
      <c r="U117" s="162" t="s">
        <v>39</v>
      </c>
      <c r="V117" s="162" t="s">
        <v>39</v>
      </c>
    </row>
    <row r="118" spans="2:22" ht="72" x14ac:dyDescent="0.2">
      <c r="B118" s="158" t="s">
        <v>586</v>
      </c>
      <c r="C118" s="160" t="s">
        <v>370</v>
      </c>
      <c r="D118" s="158" t="s">
        <v>371</v>
      </c>
      <c r="E118" s="159" t="s">
        <v>654</v>
      </c>
      <c r="F118" s="160" t="s">
        <v>655</v>
      </c>
      <c r="G118" s="159" t="s">
        <v>39</v>
      </c>
      <c r="H118" s="159" t="s">
        <v>656</v>
      </c>
      <c r="I118" s="160" t="s">
        <v>657</v>
      </c>
      <c r="J118" s="217">
        <v>4723</v>
      </c>
      <c r="K118" s="160" t="s">
        <v>658</v>
      </c>
      <c r="L118" s="160" t="s">
        <v>659</v>
      </c>
      <c r="M118" s="173">
        <v>17</v>
      </c>
      <c r="N118" s="160" t="s">
        <v>660</v>
      </c>
      <c r="O118" s="160" t="s">
        <v>661</v>
      </c>
      <c r="P118" s="173" t="s">
        <v>39</v>
      </c>
      <c r="Q118" s="159" t="s">
        <v>662</v>
      </c>
      <c r="R118" s="158" t="s">
        <v>663</v>
      </c>
      <c r="S118" s="159">
        <v>0.67</v>
      </c>
      <c r="T118" s="159" t="s">
        <v>39</v>
      </c>
      <c r="U118" s="159" t="s">
        <v>39</v>
      </c>
      <c r="V118" s="159" t="s">
        <v>39</v>
      </c>
    </row>
    <row r="119" spans="2:22" ht="72" x14ac:dyDescent="0.2">
      <c r="B119" s="158" t="s">
        <v>587</v>
      </c>
      <c r="C119" s="160" t="s">
        <v>374</v>
      </c>
      <c r="D119" s="158" t="s">
        <v>375</v>
      </c>
      <c r="E119" s="159" t="s">
        <v>654</v>
      </c>
      <c r="F119" s="160" t="s">
        <v>655</v>
      </c>
      <c r="G119" s="159">
        <v>515</v>
      </c>
      <c r="H119" s="159" t="s">
        <v>656</v>
      </c>
      <c r="I119" s="160" t="s">
        <v>657</v>
      </c>
      <c r="J119" s="173" t="s">
        <v>39</v>
      </c>
      <c r="K119" s="160" t="s">
        <v>658</v>
      </c>
      <c r="L119" s="160" t="s">
        <v>659</v>
      </c>
      <c r="M119" s="173">
        <v>896</v>
      </c>
      <c r="N119" s="160" t="s">
        <v>660</v>
      </c>
      <c r="O119" s="160" t="s">
        <v>661</v>
      </c>
      <c r="P119" s="173">
        <v>255</v>
      </c>
      <c r="Q119" s="159" t="s">
        <v>662</v>
      </c>
      <c r="R119" s="158" t="s">
        <v>663</v>
      </c>
      <c r="S119" s="159">
        <v>7.52</v>
      </c>
      <c r="T119" s="159" t="s">
        <v>39</v>
      </c>
      <c r="U119" s="159" t="s">
        <v>39</v>
      </c>
      <c r="V119" s="159" t="s">
        <v>39</v>
      </c>
    </row>
    <row r="120" spans="2:22" ht="72" x14ac:dyDescent="0.2">
      <c r="B120" s="158" t="s">
        <v>588</v>
      </c>
      <c r="C120" s="160" t="s">
        <v>376</v>
      </c>
      <c r="D120" s="158" t="s">
        <v>377</v>
      </c>
      <c r="E120" s="159" t="s">
        <v>654</v>
      </c>
      <c r="F120" s="160" t="s">
        <v>655</v>
      </c>
      <c r="G120" s="159">
        <v>108</v>
      </c>
      <c r="H120" s="159" t="s">
        <v>656</v>
      </c>
      <c r="I120" s="160" t="s">
        <v>657</v>
      </c>
      <c r="J120" s="173">
        <v>182</v>
      </c>
      <c r="K120" s="160" t="s">
        <v>658</v>
      </c>
      <c r="L120" s="160" t="s">
        <v>659</v>
      </c>
      <c r="M120" s="173">
        <v>569</v>
      </c>
      <c r="N120" s="160" t="s">
        <v>660</v>
      </c>
      <c r="O120" s="160" t="s">
        <v>661</v>
      </c>
      <c r="P120" s="173">
        <v>336</v>
      </c>
      <c r="Q120" s="159" t="s">
        <v>662</v>
      </c>
      <c r="R120" s="158" t="s">
        <v>663</v>
      </c>
      <c r="S120" s="159">
        <v>0.97</v>
      </c>
      <c r="T120" s="159" t="s">
        <v>39</v>
      </c>
      <c r="U120" s="159" t="s">
        <v>39</v>
      </c>
      <c r="V120" s="159" t="s">
        <v>39</v>
      </c>
    </row>
    <row r="121" spans="2:22" ht="72" x14ac:dyDescent="0.2">
      <c r="B121" s="175" t="s">
        <v>589</v>
      </c>
      <c r="C121" s="175" t="s">
        <v>379</v>
      </c>
      <c r="D121" s="175" t="s">
        <v>753</v>
      </c>
      <c r="E121" s="176" t="s">
        <v>654</v>
      </c>
      <c r="F121" s="177" t="s">
        <v>655</v>
      </c>
      <c r="G121" s="176">
        <v>108</v>
      </c>
      <c r="H121" s="176" t="s">
        <v>656</v>
      </c>
      <c r="I121" s="177" t="s">
        <v>657</v>
      </c>
      <c r="J121" s="181" t="s">
        <v>39</v>
      </c>
      <c r="K121" s="177" t="s">
        <v>658</v>
      </c>
      <c r="L121" s="177" t="s">
        <v>659</v>
      </c>
      <c r="M121" s="181">
        <v>108</v>
      </c>
      <c r="N121" s="177" t="s">
        <v>660</v>
      </c>
      <c r="O121" s="177" t="s">
        <v>661</v>
      </c>
      <c r="P121" s="181" t="s">
        <v>39</v>
      </c>
      <c r="Q121" s="176" t="s">
        <v>662</v>
      </c>
      <c r="R121" s="175" t="s">
        <v>663</v>
      </c>
      <c r="S121" s="176" t="s">
        <v>39</v>
      </c>
      <c r="T121" s="176" t="s">
        <v>39</v>
      </c>
      <c r="U121" s="176" t="s">
        <v>39</v>
      </c>
      <c r="V121" s="176" t="s">
        <v>39</v>
      </c>
    </row>
    <row r="122" spans="2:22" ht="72" x14ac:dyDescent="0.2">
      <c r="B122" s="158" t="s">
        <v>590</v>
      </c>
      <c r="C122" s="158" t="s">
        <v>380</v>
      </c>
      <c r="D122" s="158" t="s">
        <v>381</v>
      </c>
      <c r="E122" s="159" t="s">
        <v>654</v>
      </c>
      <c r="F122" s="160" t="s">
        <v>655</v>
      </c>
      <c r="G122" s="159" t="s">
        <v>39</v>
      </c>
      <c r="H122" s="159" t="s">
        <v>656</v>
      </c>
      <c r="I122" s="160" t="s">
        <v>657</v>
      </c>
      <c r="J122" s="173">
        <v>438</v>
      </c>
      <c r="K122" s="160" t="s">
        <v>658</v>
      </c>
      <c r="L122" s="160" t="s">
        <v>659</v>
      </c>
      <c r="M122" s="173" t="s">
        <v>39</v>
      </c>
      <c r="N122" s="160" t="s">
        <v>660</v>
      </c>
      <c r="O122" s="160" t="s">
        <v>661</v>
      </c>
      <c r="P122" s="173" t="s">
        <v>39</v>
      </c>
      <c r="Q122" s="159" t="s">
        <v>662</v>
      </c>
      <c r="R122" s="158" t="s">
        <v>663</v>
      </c>
      <c r="S122" s="159" t="s">
        <v>836</v>
      </c>
      <c r="T122" s="159" t="s">
        <v>39</v>
      </c>
      <c r="U122" s="159" t="s">
        <v>39</v>
      </c>
      <c r="V122" s="159" t="s">
        <v>39</v>
      </c>
    </row>
    <row r="123" spans="2:22" ht="72" x14ac:dyDescent="0.2">
      <c r="B123" s="158" t="s">
        <v>591</v>
      </c>
      <c r="C123" s="158" t="s">
        <v>383</v>
      </c>
      <c r="D123" s="158" t="s">
        <v>384</v>
      </c>
      <c r="E123" s="159" t="s">
        <v>654</v>
      </c>
      <c r="F123" s="160" t="s">
        <v>655</v>
      </c>
      <c r="G123" s="159" t="s">
        <v>39</v>
      </c>
      <c r="H123" s="159" t="s">
        <v>656</v>
      </c>
      <c r="I123" s="160" t="s">
        <v>657</v>
      </c>
      <c r="J123" s="173" t="s">
        <v>39</v>
      </c>
      <c r="K123" s="160" t="s">
        <v>658</v>
      </c>
      <c r="L123" s="160" t="s">
        <v>659</v>
      </c>
      <c r="M123" s="173">
        <v>220</v>
      </c>
      <c r="N123" s="160" t="s">
        <v>660</v>
      </c>
      <c r="O123" s="160" t="s">
        <v>661</v>
      </c>
      <c r="P123" s="173">
        <v>1212</v>
      </c>
      <c r="Q123" s="159" t="s">
        <v>662</v>
      </c>
      <c r="R123" s="158" t="s">
        <v>663</v>
      </c>
      <c r="S123" s="159" t="s">
        <v>836</v>
      </c>
      <c r="T123" s="159" t="s">
        <v>39</v>
      </c>
      <c r="U123" s="159" t="s">
        <v>39</v>
      </c>
      <c r="V123" s="159" t="s">
        <v>39</v>
      </c>
    </row>
    <row r="124" spans="2:22" ht="72" x14ac:dyDescent="0.2">
      <c r="B124" s="158" t="s">
        <v>592</v>
      </c>
      <c r="C124" s="158" t="s">
        <v>385</v>
      </c>
      <c r="D124" s="158" t="s">
        <v>386</v>
      </c>
      <c r="E124" s="159" t="s">
        <v>654</v>
      </c>
      <c r="F124" s="160" t="s">
        <v>655</v>
      </c>
      <c r="G124" s="159" t="s">
        <v>39</v>
      </c>
      <c r="H124" s="159" t="s">
        <v>656</v>
      </c>
      <c r="I124" s="160" t="s">
        <v>657</v>
      </c>
      <c r="J124" s="173" t="s">
        <v>39</v>
      </c>
      <c r="K124" s="160" t="s">
        <v>658</v>
      </c>
      <c r="L124" s="160" t="s">
        <v>659</v>
      </c>
      <c r="M124" s="173">
        <v>212</v>
      </c>
      <c r="N124" s="160" t="s">
        <v>660</v>
      </c>
      <c r="O124" s="160" t="s">
        <v>661</v>
      </c>
      <c r="P124" s="173">
        <v>118</v>
      </c>
      <c r="Q124" s="159" t="s">
        <v>662</v>
      </c>
      <c r="R124" s="158" t="s">
        <v>663</v>
      </c>
      <c r="S124" s="159">
        <v>1.6</v>
      </c>
      <c r="T124" s="159" t="s">
        <v>39</v>
      </c>
      <c r="U124" s="159" t="s">
        <v>39</v>
      </c>
      <c r="V124" s="159" t="s">
        <v>39</v>
      </c>
    </row>
    <row r="125" spans="2:22" ht="24" x14ac:dyDescent="0.2">
      <c r="B125" s="155" t="s">
        <v>502</v>
      </c>
      <c r="C125" s="170"/>
      <c r="D125" s="155" t="s">
        <v>387</v>
      </c>
      <c r="E125" s="156"/>
      <c r="F125" s="156"/>
      <c r="G125" s="156"/>
      <c r="H125" s="156"/>
      <c r="I125" s="156"/>
      <c r="J125" s="156"/>
      <c r="K125" s="156"/>
      <c r="L125" s="156"/>
      <c r="M125" s="156"/>
      <c r="N125" s="156"/>
      <c r="O125" s="156"/>
      <c r="P125" s="156"/>
      <c r="Q125" s="189"/>
      <c r="R125" s="189"/>
      <c r="S125" s="189"/>
      <c r="T125" s="189"/>
      <c r="U125" s="189"/>
      <c r="V125" s="189"/>
    </row>
    <row r="126" spans="2:22" ht="60" x14ac:dyDescent="0.2">
      <c r="B126" s="158" t="s">
        <v>593</v>
      </c>
      <c r="C126" s="158" t="s">
        <v>388</v>
      </c>
      <c r="D126" s="158" t="s">
        <v>389</v>
      </c>
      <c r="E126" s="173" t="s">
        <v>664</v>
      </c>
      <c r="F126" s="158" t="s">
        <v>982</v>
      </c>
      <c r="G126" s="159">
        <v>25</v>
      </c>
      <c r="H126" s="159" t="s">
        <v>666</v>
      </c>
      <c r="I126" s="160" t="s">
        <v>667</v>
      </c>
      <c r="J126" s="159" t="s">
        <v>39</v>
      </c>
      <c r="K126" s="159" t="s">
        <v>668</v>
      </c>
      <c r="L126" s="158" t="s">
        <v>669</v>
      </c>
      <c r="M126" s="159" t="s">
        <v>39</v>
      </c>
      <c r="N126" s="159" t="s">
        <v>670</v>
      </c>
      <c r="O126" s="158" t="s">
        <v>671</v>
      </c>
      <c r="P126" s="159">
        <v>1</v>
      </c>
      <c r="Q126" s="159" t="s">
        <v>39</v>
      </c>
      <c r="R126" s="159" t="s">
        <v>39</v>
      </c>
      <c r="S126" s="159" t="s">
        <v>39</v>
      </c>
      <c r="T126" s="159" t="s">
        <v>39</v>
      </c>
      <c r="U126" s="159" t="s">
        <v>39</v>
      </c>
      <c r="V126" s="159" t="s">
        <v>39</v>
      </c>
    </row>
    <row r="127" spans="2:22" ht="60" x14ac:dyDescent="0.2">
      <c r="B127" s="158" t="s">
        <v>594</v>
      </c>
      <c r="C127" s="158" t="s">
        <v>391</v>
      </c>
      <c r="D127" s="158" t="s">
        <v>392</v>
      </c>
      <c r="E127" s="173" t="s">
        <v>664</v>
      </c>
      <c r="F127" s="158" t="s">
        <v>982</v>
      </c>
      <c r="G127" s="173">
        <v>16</v>
      </c>
      <c r="H127" s="159" t="s">
        <v>666</v>
      </c>
      <c r="I127" s="160" t="s">
        <v>667</v>
      </c>
      <c r="J127" s="159" t="s">
        <v>39</v>
      </c>
      <c r="K127" s="159" t="s">
        <v>668</v>
      </c>
      <c r="L127" s="158" t="s">
        <v>669</v>
      </c>
      <c r="M127" s="159" t="s">
        <v>39</v>
      </c>
      <c r="N127" s="159" t="s">
        <v>670</v>
      </c>
      <c r="O127" s="158" t="s">
        <v>671</v>
      </c>
      <c r="P127" s="159">
        <v>1</v>
      </c>
      <c r="Q127" s="159" t="s">
        <v>39</v>
      </c>
      <c r="R127" s="159" t="s">
        <v>39</v>
      </c>
      <c r="S127" s="159" t="s">
        <v>39</v>
      </c>
      <c r="T127" s="159" t="s">
        <v>39</v>
      </c>
      <c r="U127" s="159" t="s">
        <v>39</v>
      </c>
      <c r="V127" s="159" t="s">
        <v>39</v>
      </c>
    </row>
    <row r="128" spans="2:22" ht="60" x14ac:dyDescent="0.2">
      <c r="B128" s="158" t="s">
        <v>595</v>
      </c>
      <c r="C128" s="158" t="s">
        <v>393</v>
      </c>
      <c r="D128" s="158" t="s">
        <v>394</v>
      </c>
      <c r="E128" s="173" t="s">
        <v>664</v>
      </c>
      <c r="F128" s="158" t="s">
        <v>982</v>
      </c>
      <c r="G128" s="159">
        <v>1.9</v>
      </c>
      <c r="H128" s="159" t="s">
        <v>666</v>
      </c>
      <c r="I128" s="158" t="s">
        <v>667</v>
      </c>
      <c r="J128" s="214" t="s">
        <v>39</v>
      </c>
      <c r="K128" s="159" t="s">
        <v>668</v>
      </c>
      <c r="L128" s="158" t="s">
        <v>669</v>
      </c>
      <c r="M128" s="159">
        <v>19</v>
      </c>
      <c r="N128" s="159" t="s">
        <v>670</v>
      </c>
      <c r="O128" s="158" t="s">
        <v>671</v>
      </c>
      <c r="P128" s="159" t="s">
        <v>39</v>
      </c>
      <c r="Q128" s="159" t="s">
        <v>39</v>
      </c>
      <c r="R128" s="159" t="s">
        <v>39</v>
      </c>
      <c r="S128" s="159" t="s">
        <v>39</v>
      </c>
      <c r="T128" s="159" t="s">
        <v>39</v>
      </c>
      <c r="U128" s="159" t="s">
        <v>39</v>
      </c>
      <c r="V128" s="159" t="s">
        <v>39</v>
      </c>
    </row>
    <row r="129" spans="2:22" ht="60" x14ac:dyDescent="0.2">
      <c r="B129" s="161" t="s">
        <v>596</v>
      </c>
      <c r="C129" s="161" t="s">
        <v>395</v>
      </c>
      <c r="D129" s="161" t="s">
        <v>396</v>
      </c>
      <c r="E129" s="174" t="s">
        <v>664</v>
      </c>
      <c r="F129" s="161" t="s">
        <v>982</v>
      </c>
      <c r="G129" s="174">
        <v>2.2000000000000002</v>
      </c>
      <c r="H129" s="162" t="s">
        <v>666</v>
      </c>
      <c r="I129" s="161" t="s">
        <v>667</v>
      </c>
      <c r="J129" s="162" t="s">
        <v>39</v>
      </c>
      <c r="K129" s="162" t="s">
        <v>668</v>
      </c>
      <c r="L129" s="161" t="s">
        <v>669</v>
      </c>
      <c r="M129" s="162" t="s">
        <v>39</v>
      </c>
      <c r="N129" s="162" t="s">
        <v>670</v>
      </c>
      <c r="O129" s="161" t="s">
        <v>671</v>
      </c>
      <c r="P129" s="162">
        <v>1</v>
      </c>
      <c r="Q129" s="162" t="s">
        <v>39</v>
      </c>
      <c r="R129" s="162" t="s">
        <v>39</v>
      </c>
      <c r="S129" s="162" t="s">
        <v>39</v>
      </c>
      <c r="T129" s="162" t="s">
        <v>39</v>
      </c>
      <c r="U129" s="162" t="s">
        <v>39</v>
      </c>
      <c r="V129" s="162" t="s">
        <v>39</v>
      </c>
    </row>
    <row r="130" spans="2:22" ht="60" x14ac:dyDescent="0.2">
      <c r="B130" s="190" t="s">
        <v>597</v>
      </c>
      <c r="C130" s="160" t="s">
        <v>397</v>
      </c>
      <c r="D130" s="158" t="s">
        <v>398</v>
      </c>
      <c r="E130" s="159" t="s">
        <v>664</v>
      </c>
      <c r="F130" s="158" t="s">
        <v>982</v>
      </c>
      <c r="G130" s="159">
        <v>3.13</v>
      </c>
      <c r="H130" s="159" t="s">
        <v>666</v>
      </c>
      <c r="I130" s="158" t="s">
        <v>667</v>
      </c>
      <c r="J130" s="159" t="s">
        <v>39</v>
      </c>
      <c r="K130" s="159" t="s">
        <v>668</v>
      </c>
      <c r="L130" s="158" t="s">
        <v>669</v>
      </c>
      <c r="M130" s="159">
        <v>12</v>
      </c>
      <c r="N130" s="159" t="s">
        <v>670</v>
      </c>
      <c r="O130" s="158" t="s">
        <v>671</v>
      </c>
      <c r="P130" s="159" t="s">
        <v>39</v>
      </c>
      <c r="Q130" s="159" t="s">
        <v>39</v>
      </c>
      <c r="R130" s="159" t="s">
        <v>39</v>
      </c>
      <c r="S130" s="159" t="s">
        <v>39</v>
      </c>
      <c r="T130" s="159" t="s">
        <v>39</v>
      </c>
      <c r="U130" s="159" t="s">
        <v>39</v>
      </c>
      <c r="V130" s="159" t="s">
        <v>39</v>
      </c>
    </row>
    <row r="131" spans="2:22" ht="60" x14ac:dyDescent="0.2">
      <c r="B131" s="175" t="s">
        <v>697</v>
      </c>
      <c r="C131" s="177" t="s">
        <v>399</v>
      </c>
      <c r="D131" s="175" t="s">
        <v>400</v>
      </c>
      <c r="E131" s="176" t="s">
        <v>664</v>
      </c>
      <c r="F131" s="175" t="s">
        <v>982</v>
      </c>
      <c r="G131" s="176" t="s">
        <v>39</v>
      </c>
      <c r="H131" s="176" t="s">
        <v>666</v>
      </c>
      <c r="I131" s="175" t="s">
        <v>667</v>
      </c>
      <c r="J131" s="176">
        <v>1</v>
      </c>
      <c r="K131" s="176" t="s">
        <v>668</v>
      </c>
      <c r="L131" s="175" t="s">
        <v>669</v>
      </c>
      <c r="M131" s="176" t="s">
        <v>39</v>
      </c>
      <c r="N131" s="176" t="s">
        <v>670</v>
      </c>
      <c r="O131" s="175" t="s">
        <v>671</v>
      </c>
      <c r="P131" s="176" t="s">
        <v>39</v>
      </c>
      <c r="Q131" s="176" t="s">
        <v>39</v>
      </c>
      <c r="R131" s="176" t="s">
        <v>39</v>
      </c>
      <c r="S131" s="176" t="s">
        <v>39</v>
      </c>
      <c r="T131" s="176" t="s">
        <v>39</v>
      </c>
      <c r="U131" s="176" t="s">
        <v>39</v>
      </c>
      <c r="V131" s="176" t="s">
        <v>39</v>
      </c>
    </row>
    <row r="132" spans="2:22" ht="60" x14ac:dyDescent="0.2">
      <c r="B132" s="158" t="s">
        <v>698</v>
      </c>
      <c r="C132" s="160" t="s">
        <v>401</v>
      </c>
      <c r="D132" s="190" t="s">
        <v>402</v>
      </c>
      <c r="E132" s="159" t="s">
        <v>664</v>
      </c>
      <c r="F132" s="158" t="s">
        <v>982</v>
      </c>
      <c r="G132" s="159">
        <v>1</v>
      </c>
      <c r="H132" s="159" t="s">
        <v>666</v>
      </c>
      <c r="I132" s="158" t="s">
        <v>667</v>
      </c>
      <c r="J132" s="159" t="s">
        <v>39</v>
      </c>
      <c r="K132" s="159" t="s">
        <v>668</v>
      </c>
      <c r="L132" s="158" t="s">
        <v>669</v>
      </c>
      <c r="M132" s="159" t="s">
        <v>39</v>
      </c>
      <c r="N132" s="159" t="s">
        <v>670</v>
      </c>
      <c r="O132" s="158" t="s">
        <v>671</v>
      </c>
      <c r="P132" s="159">
        <v>1</v>
      </c>
      <c r="Q132" s="159" t="s">
        <v>39</v>
      </c>
      <c r="R132" s="159" t="s">
        <v>39</v>
      </c>
      <c r="S132" s="159" t="s">
        <v>39</v>
      </c>
      <c r="T132" s="159" t="s">
        <v>39</v>
      </c>
      <c r="U132" s="159" t="s">
        <v>39</v>
      </c>
      <c r="V132" s="159" t="s">
        <v>39</v>
      </c>
    </row>
    <row r="133" spans="2:22" ht="24" x14ac:dyDescent="0.2">
      <c r="B133" s="155" t="s">
        <v>503</v>
      </c>
      <c r="C133" s="170"/>
      <c r="D133" s="155" t="s">
        <v>403</v>
      </c>
      <c r="E133" s="191"/>
      <c r="F133" s="191"/>
      <c r="G133" s="191"/>
      <c r="H133" s="191"/>
      <c r="I133" s="191"/>
      <c r="J133" s="191"/>
      <c r="K133" s="191"/>
      <c r="L133" s="191"/>
      <c r="M133" s="191"/>
      <c r="N133" s="191"/>
      <c r="O133" s="191"/>
      <c r="P133" s="191"/>
      <c r="Q133" s="189"/>
      <c r="R133" s="189"/>
      <c r="S133" s="189"/>
      <c r="T133" s="189"/>
      <c r="U133" s="189"/>
      <c r="V133" s="189"/>
    </row>
    <row r="134" spans="2:22" ht="84" x14ac:dyDescent="0.2">
      <c r="B134" s="155" t="s">
        <v>505</v>
      </c>
      <c r="C134" s="170"/>
      <c r="D134" s="155" t="s">
        <v>404</v>
      </c>
      <c r="E134" s="191"/>
      <c r="F134" s="191"/>
      <c r="G134" s="191"/>
      <c r="H134" s="191"/>
      <c r="I134" s="191"/>
      <c r="J134" s="191"/>
      <c r="K134" s="191"/>
      <c r="L134" s="191"/>
      <c r="M134" s="191"/>
      <c r="N134" s="191"/>
      <c r="O134" s="191"/>
      <c r="P134" s="191"/>
      <c r="Q134" s="189"/>
      <c r="R134" s="189"/>
      <c r="S134" s="189"/>
      <c r="T134" s="189"/>
      <c r="U134" s="189"/>
      <c r="V134" s="189"/>
    </row>
    <row r="135" spans="2:22" ht="24" x14ac:dyDescent="0.2">
      <c r="B135" s="155" t="s">
        <v>506</v>
      </c>
      <c r="C135" s="170"/>
      <c r="D135" s="155" t="s">
        <v>405</v>
      </c>
      <c r="E135" s="191"/>
      <c r="F135" s="191"/>
      <c r="G135" s="191"/>
      <c r="H135" s="191"/>
      <c r="I135" s="191"/>
      <c r="J135" s="191"/>
      <c r="K135" s="191"/>
      <c r="L135" s="191"/>
      <c r="M135" s="191"/>
      <c r="N135" s="191"/>
      <c r="O135" s="191"/>
      <c r="P135" s="191"/>
      <c r="Q135" s="189"/>
      <c r="R135" s="189"/>
      <c r="S135" s="189"/>
      <c r="T135" s="189"/>
      <c r="U135" s="189"/>
      <c r="V135" s="189"/>
    </row>
    <row r="136" spans="2:22" ht="48" x14ac:dyDescent="0.2">
      <c r="B136" s="158" t="s">
        <v>699</v>
      </c>
      <c r="C136" s="158" t="s">
        <v>406</v>
      </c>
      <c r="D136" s="158" t="s">
        <v>407</v>
      </c>
      <c r="E136" s="159" t="s">
        <v>672</v>
      </c>
      <c r="F136" s="158" t="s">
        <v>673</v>
      </c>
      <c r="G136" s="159">
        <v>20000</v>
      </c>
      <c r="H136" s="159" t="s">
        <v>39</v>
      </c>
      <c r="I136" s="159" t="s">
        <v>39</v>
      </c>
      <c r="J136" s="159" t="s">
        <v>39</v>
      </c>
      <c r="K136" s="159" t="s">
        <v>39</v>
      </c>
      <c r="L136" s="159" t="s">
        <v>39</v>
      </c>
      <c r="M136" s="159" t="s">
        <v>39</v>
      </c>
      <c r="N136" s="159" t="s">
        <v>39</v>
      </c>
      <c r="O136" s="159" t="s">
        <v>39</v>
      </c>
      <c r="P136" s="159" t="s">
        <v>39</v>
      </c>
      <c r="Q136" s="159" t="s">
        <v>39</v>
      </c>
      <c r="R136" s="159" t="s">
        <v>39</v>
      </c>
      <c r="S136" s="159" t="s">
        <v>39</v>
      </c>
      <c r="T136" s="159" t="s">
        <v>39</v>
      </c>
      <c r="U136" s="159" t="s">
        <v>39</v>
      </c>
      <c r="V136" s="159" t="s">
        <v>39</v>
      </c>
    </row>
    <row r="137" spans="2:22" ht="48" x14ac:dyDescent="0.2">
      <c r="B137" s="158" t="s">
        <v>700</v>
      </c>
      <c r="C137" s="158" t="s">
        <v>410</v>
      </c>
      <c r="D137" s="158" t="s">
        <v>411</v>
      </c>
      <c r="E137" s="159" t="s">
        <v>672</v>
      </c>
      <c r="F137" s="158" t="s">
        <v>673</v>
      </c>
      <c r="G137" s="159">
        <v>9903</v>
      </c>
      <c r="H137" s="159" t="s">
        <v>39</v>
      </c>
      <c r="I137" s="159" t="s">
        <v>39</v>
      </c>
      <c r="J137" s="159" t="s">
        <v>39</v>
      </c>
      <c r="K137" s="159" t="s">
        <v>39</v>
      </c>
      <c r="L137" s="159" t="s">
        <v>39</v>
      </c>
      <c r="M137" s="159" t="s">
        <v>39</v>
      </c>
      <c r="N137" s="159" t="s">
        <v>39</v>
      </c>
      <c r="O137" s="159" t="s">
        <v>39</v>
      </c>
      <c r="P137" s="159" t="s">
        <v>39</v>
      </c>
      <c r="Q137" s="159" t="s">
        <v>39</v>
      </c>
      <c r="R137" s="159" t="s">
        <v>39</v>
      </c>
      <c r="S137" s="159" t="s">
        <v>39</v>
      </c>
      <c r="T137" s="159" t="s">
        <v>39</v>
      </c>
      <c r="U137" s="159" t="s">
        <v>39</v>
      </c>
      <c r="V137" s="159" t="s">
        <v>39</v>
      </c>
    </row>
    <row r="138" spans="2:22" ht="48" x14ac:dyDescent="0.2">
      <c r="B138" s="158" t="s">
        <v>701</v>
      </c>
      <c r="C138" s="158" t="s">
        <v>412</v>
      </c>
      <c r="D138" s="158" t="s">
        <v>968</v>
      </c>
      <c r="E138" s="159" t="s">
        <v>672</v>
      </c>
      <c r="F138" s="158" t="s">
        <v>673</v>
      </c>
      <c r="G138" s="159">
        <v>4000</v>
      </c>
      <c r="H138" s="159" t="s">
        <v>39</v>
      </c>
      <c r="I138" s="159" t="s">
        <v>39</v>
      </c>
      <c r="J138" s="159" t="s">
        <v>39</v>
      </c>
      <c r="K138" s="159" t="s">
        <v>39</v>
      </c>
      <c r="L138" s="159" t="s">
        <v>39</v>
      </c>
      <c r="M138" s="159" t="s">
        <v>39</v>
      </c>
      <c r="N138" s="159" t="s">
        <v>39</v>
      </c>
      <c r="O138" s="159" t="s">
        <v>39</v>
      </c>
      <c r="P138" s="159" t="s">
        <v>39</v>
      </c>
      <c r="Q138" s="159" t="s">
        <v>39</v>
      </c>
      <c r="R138" s="159" t="s">
        <v>39</v>
      </c>
      <c r="S138" s="159" t="s">
        <v>39</v>
      </c>
      <c r="T138" s="159" t="s">
        <v>39</v>
      </c>
      <c r="U138" s="159" t="s">
        <v>39</v>
      </c>
      <c r="V138" s="159" t="s">
        <v>39</v>
      </c>
    </row>
    <row r="139" spans="2:22" ht="60" x14ac:dyDescent="0.2">
      <c r="B139" s="161" t="s">
        <v>702</v>
      </c>
      <c r="C139" s="161" t="s">
        <v>414</v>
      </c>
      <c r="D139" s="161" t="s">
        <v>415</v>
      </c>
      <c r="E139" s="162" t="s">
        <v>672</v>
      </c>
      <c r="F139" s="161" t="s">
        <v>673</v>
      </c>
      <c r="G139" s="162">
        <v>25000</v>
      </c>
      <c r="H139" s="162" t="s">
        <v>39</v>
      </c>
      <c r="I139" s="162" t="s">
        <v>39</v>
      </c>
      <c r="J139" s="162" t="s">
        <v>39</v>
      </c>
      <c r="K139" s="162" t="s">
        <v>39</v>
      </c>
      <c r="L139" s="162" t="s">
        <v>39</v>
      </c>
      <c r="M139" s="162" t="s">
        <v>39</v>
      </c>
      <c r="N139" s="162" t="s">
        <v>39</v>
      </c>
      <c r="O139" s="162" t="s">
        <v>39</v>
      </c>
      <c r="P139" s="162" t="s">
        <v>39</v>
      </c>
      <c r="Q139" s="162" t="s">
        <v>39</v>
      </c>
      <c r="R139" s="162" t="s">
        <v>39</v>
      </c>
      <c r="S139" s="162" t="s">
        <v>39</v>
      </c>
      <c r="T139" s="162" t="s">
        <v>39</v>
      </c>
      <c r="U139" s="162" t="s">
        <v>39</v>
      </c>
      <c r="V139" s="162" t="s">
        <v>39</v>
      </c>
    </row>
    <row r="140" spans="2:22" ht="48" x14ac:dyDescent="0.2">
      <c r="B140" s="158" t="s">
        <v>703</v>
      </c>
      <c r="C140" s="158" t="s">
        <v>416</v>
      </c>
      <c r="D140" s="158" t="s">
        <v>417</v>
      </c>
      <c r="E140" s="159" t="s">
        <v>672</v>
      </c>
      <c r="F140" s="158" t="s">
        <v>673</v>
      </c>
      <c r="G140" s="159">
        <v>15276</v>
      </c>
      <c r="H140" s="159" t="s">
        <v>977</v>
      </c>
      <c r="I140" s="160" t="s">
        <v>978</v>
      </c>
      <c r="J140" s="159">
        <v>369</v>
      </c>
      <c r="K140" s="159" t="s">
        <v>39</v>
      </c>
      <c r="L140" s="159" t="s">
        <v>39</v>
      </c>
      <c r="M140" s="159" t="s">
        <v>39</v>
      </c>
      <c r="N140" s="159" t="s">
        <v>39</v>
      </c>
      <c r="O140" s="159" t="s">
        <v>39</v>
      </c>
      <c r="P140" s="159" t="s">
        <v>39</v>
      </c>
      <c r="Q140" s="159" t="s">
        <v>39</v>
      </c>
      <c r="R140" s="159" t="s">
        <v>39</v>
      </c>
      <c r="S140" s="159" t="s">
        <v>39</v>
      </c>
      <c r="T140" s="159" t="s">
        <v>39</v>
      </c>
      <c r="U140" s="159" t="s">
        <v>39</v>
      </c>
      <c r="V140" s="159" t="s">
        <v>39</v>
      </c>
    </row>
    <row r="141" spans="2:22" ht="36" x14ac:dyDescent="0.2">
      <c r="B141" s="158" t="s">
        <v>704</v>
      </c>
      <c r="C141" s="158" t="s">
        <v>418</v>
      </c>
      <c r="D141" s="158" t="s">
        <v>419</v>
      </c>
      <c r="E141" s="159" t="s">
        <v>672</v>
      </c>
      <c r="F141" s="158" t="s">
        <v>673</v>
      </c>
      <c r="G141" s="159">
        <v>4984.28</v>
      </c>
      <c r="H141" s="159" t="s">
        <v>977</v>
      </c>
      <c r="I141" s="160" t="s">
        <v>978</v>
      </c>
      <c r="J141" s="159">
        <v>127.68</v>
      </c>
      <c r="K141" s="159" t="s">
        <v>39</v>
      </c>
      <c r="L141" s="159" t="s">
        <v>39</v>
      </c>
      <c r="M141" s="159" t="s">
        <v>39</v>
      </c>
      <c r="N141" s="159" t="s">
        <v>39</v>
      </c>
      <c r="O141" s="159" t="s">
        <v>39</v>
      </c>
      <c r="P141" s="159" t="s">
        <v>39</v>
      </c>
      <c r="Q141" s="159" t="s">
        <v>39</v>
      </c>
      <c r="R141" s="159" t="s">
        <v>39</v>
      </c>
      <c r="S141" s="159" t="s">
        <v>39</v>
      </c>
      <c r="T141" s="159" t="s">
        <v>39</v>
      </c>
      <c r="U141" s="159" t="s">
        <v>39</v>
      </c>
      <c r="V141" s="159" t="s">
        <v>39</v>
      </c>
    </row>
    <row r="142" spans="2:22" ht="36" x14ac:dyDescent="0.2">
      <c r="B142" s="164" t="s">
        <v>507</v>
      </c>
      <c r="C142" s="167"/>
      <c r="D142" s="164" t="s">
        <v>420</v>
      </c>
      <c r="E142" s="192"/>
      <c r="F142" s="192"/>
      <c r="G142" s="192"/>
      <c r="H142" s="192"/>
      <c r="I142" s="192"/>
      <c r="J142" s="192"/>
      <c r="K142" s="192"/>
      <c r="L142" s="192"/>
      <c r="M142" s="192"/>
      <c r="N142" s="192"/>
      <c r="O142" s="192"/>
      <c r="P142" s="192"/>
      <c r="Q142" s="193"/>
      <c r="R142" s="193"/>
      <c r="S142" s="193"/>
      <c r="T142" s="193"/>
      <c r="U142" s="193"/>
      <c r="V142" s="193"/>
    </row>
    <row r="143" spans="2:22" ht="60" x14ac:dyDescent="0.2">
      <c r="B143" s="158" t="s">
        <v>705</v>
      </c>
      <c r="C143" s="158" t="s">
        <v>421</v>
      </c>
      <c r="D143" s="158" t="s">
        <v>970</v>
      </c>
      <c r="E143" s="159" t="s">
        <v>672</v>
      </c>
      <c r="F143" s="160" t="s">
        <v>673</v>
      </c>
      <c r="G143" s="159">
        <v>11500</v>
      </c>
      <c r="H143" s="159" t="s">
        <v>39</v>
      </c>
      <c r="I143" s="194" t="s">
        <v>39</v>
      </c>
      <c r="J143" s="159" t="s">
        <v>39</v>
      </c>
      <c r="K143" s="159" t="s">
        <v>39</v>
      </c>
      <c r="L143" s="194" t="s">
        <v>39</v>
      </c>
      <c r="M143" s="159" t="s">
        <v>39</v>
      </c>
      <c r="N143" s="159" t="s">
        <v>39</v>
      </c>
      <c r="O143" s="194" t="s">
        <v>39</v>
      </c>
      <c r="P143" s="159" t="s">
        <v>39</v>
      </c>
      <c r="Q143" s="159" t="s">
        <v>39</v>
      </c>
      <c r="R143" s="159" t="s">
        <v>39</v>
      </c>
      <c r="S143" s="159" t="s">
        <v>39</v>
      </c>
      <c r="T143" s="159" t="s">
        <v>39</v>
      </c>
      <c r="U143" s="159" t="s">
        <v>39</v>
      </c>
      <c r="V143" s="159" t="s">
        <v>39</v>
      </c>
    </row>
    <row r="144" spans="2:22" ht="48" x14ac:dyDescent="0.2">
      <c r="B144" s="178" t="s">
        <v>508</v>
      </c>
      <c r="C144" s="179"/>
      <c r="D144" s="178" t="s">
        <v>425</v>
      </c>
      <c r="E144" s="205"/>
      <c r="F144" s="205"/>
      <c r="G144" s="205"/>
      <c r="H144" s="205"/>
      <c r="I144" s="205"/>
      <c r="J144" s="205"/>
      <c r="K144" s="205"/>
      <c r="L144" s="205"/>
      <c r="M144" s="205"/>
      <c r="N144" s="205"/>
      <c r="O144" s="205"/>
      <c r="P144" s="205"/>
      <c r="Q144" s="206"/>
      <c r="R144" s="206"/>
      <c r="S144" s="206"/>
      <c r="T144" s="206"/>
      <c r="U144" s="206"/>
      <c r="V144" s="206"/>
    </row>
    <row r="145" spans="2:23" ht="48" x14ac:dyDescent="0.2">
      <c r="B145" s="158" t="s">
        <v>706</v>
      </c>
      <c r="C145" s="158" t="s">
        <v>951</v>
      </c>
      <c r="D145" s="158" t="s">
        <v>952</v>
      </c>
      <c r="E145" s="173" t="s">
        <v>954</v>
      </c>
      <c r="F145" s="158" t="s">
        <v>955</v>
      </c>
      <c r="G145" s="218">
        <v>3500</v>
      </c>
      <c r="H145" s="159" t="s">
        <v>956</v>
      </c>
      <c r="I145" s="219" t="s">
        <v>957</v>
      </c>
      <c r="J145" s="159">
        <v>170</v>
      </c>
      <c r="K145" s="159" t="s">
        <v>672</v>
      </c>
      <c r="L145" s="160" t="s">
        <v>958</v>
      </c>
      <c r="M145" s="172">
        <v>15000</v>
      </c>
      <c r="N145" s="159" t="s">
        <v>39</v>
      </c>
      <c r="O145" s="159" t="s">
        <v>39</v>
      </c>
      <c r="P145" s="159" t="s">
        <v>39</v>
      </c>
      <c r="Q145" s="159" t="s">
        <v>39</v>
      </c>
      <c r="R145" s="159" t="s">
        <v>39</v>
      </c>
      <c r="S145" s="159" t="s">
        <v>39</v>
      </c>
      <c r="T145" s="159" t="s">
        <v>39</v>
      </c>
      <c r="U145" s="159" t="s">
        <v>39</v>
      </c>
      <c r="V145" s="159" t="s">
        <v>39</v>
      </c>
    </row>
    <row r="146" spans="2:23" ht="24" x14ac:dyDescent="0.2">
      <c r="B146" s="188" t="s">
        <v>934</v>
      </c>
      <c r="C146" s="156"/>
      <c r="D146" s="188" t="s">
        <v>935</v>
      </c>
      <c r="E146" s="191"/>
      <c r="F146" s="156"/>
      <c r="G146" s="195"/>
      <c r="H146" s="183"/>
      <c r="I146" s="191"/>
      <c r="J146" s="183"/>
      <c r="K146" s="183"/>
      <c r="L146" s="183"/>
      <c r="M146" s="183"/>
      <c r="N146" s="183"/>
      <c r="O146" s="183"/>
      <c r="P146" s="183"/>
      <c r="Q146" s="183"/>
      <c r="R146" s="183"/>
      <c r="S146" s="183"/>
      <c r="T146" s="183"/>
      <c r="U146" s="183"/>
      <c r="V146" s="183"/>
    </row>
    <row r="147" spans="2:23" ht="36" x14ac:dyDescent="0.2">
      <c r="B147" s="158" t="s">
        <v>936</v>
      </c>
      <c r="C147" s="158" t="s">
        <v>937</v>
      </c>
      <c r="D147" s="158" t="s">
        <v>938</v>
      </c>
      <c r="E147" s="173" t="s">
        <v>943</v>
      </c>
      <c r="F147" s="158" t="s">
        <v>944</v>
      </c>
      <c r="G147" s="173">
        <v>50</v>
      </c>
      <c r="H147" s="159" t="s">
        <v>39</v>
      </c>
      <c r="I147" s="159" t="s">
        <v>39</v>
      </c>
      <c r="J147" s="159" t="s">
        <v>39</v>
      </c>
      <c r="K147" s="159" t="s">
        <v>39</v>
      </c>
      <c r="L147" s="159" t="s">
        <v>39</v>
      </c>
      <c r="M147" s="159" t="s">
        <v>39</v>
      </c>
      <c r="N147" s="159" t="s">
        <v>39</v>
      </c>
      <c r="O147" s="159" t="s">
        <v>39</v>
      </c>
      <c r="P147" s="159" t="s">
        <v>39</v>
      </c>
      <c r="Q147" s="159" t="s">
        <v>39</v>
      </c>
      <c r="R147" s="159" t="s">
        <v>39</v>
      </c>
      <c r="S147" s="159" t="s">
        <v>39</v>
      </c>
      <c r="T147" s="159" t="s">
        <v>39</v>
      </c>
      <c r="U147" s="159" t="s">
        <v>39</v>
      </c>
      <c r="V147" s="159" t="s">
        <v>39</v>
      </c>
    </row>
    <row r="148" spans="2:23" ht="48" x14ac:dyDescent="0.2">
      <c r="B148" s="155" t="s">
        <v>509</v>
      </c>
      <c r="C148" s="170"/>
      <c r="D148" s="155" t="s">
        <v>429</v>
      </c>
      <c r="E148" s="191"/>
      <c r="F148" s="191"/>
      <c r="G148" s="191"/>
      <c r="H148" s="191"/>
      <c r="I148" s="191"/>
      <c r="J148" s="191"/>
      <c r="K148" s="191"/>
      <c r="L148" s="191"/>
      <c r="M148" s="191"/>
      <c r="N148" s="191"/>
      <c r="O148" s="191"/>
      <c r="P148" s="191"/>
      <c r="Q148" s="189"/>
      <c r="R148" s="189"/>
      <c r="S148" s="189"/>
      <c r="T148" s="189"/>
      <c r="U148" s="189"/>
      <c r="V148" s="189"/>
    </row>
    <row r="149" spans="2:23" ht="24" x14ac:dyDescent="0.2">
      <c r="B149" s="155" t="s">
        <v>510</v>
      </c>
      <c r="C149" s="170"/>
      <c r="D149" s="155" t="s">
        <v>430</v>
      </c>
      <c r="E149" s="191"/>
      <c r="F149" s="191"/>
      <c r="G149" s="191"/>
      <c r="H149" s="191"/>
      <c r="I149" s="191"/>
      <c r="J149" s="191"/>
      <c r="K149" s="191"/>
      <c r="L149" s="191"/>
      <c r="M149" s="191"/>
      <c r="N149" s="191"/>
      <c r="O149" s="191"/>
      <c r="P149" s="191"/>
      <c r="Q149" s="189"/>
      <c r="R149" s="189"/>
      <c r="S149" s="189"/>
      <c r="T149" s="189"/>
      <c r="U149" s="189"/>
      <c r="V149" s="189"/>
    </row>
    <row r="150" spans="2:23" ht="48" x14ac:dyDescent="0.2">
      <c r="B150" s="158" t="s">
        <v>707</v>
      </c>
      <c r="C150" s="158" t="s">
        <v>431</v>
      </c>
      <c r="D150" s="158" t="s">
        <v>432</v>
      </c>
      <c r="E150" s="159" t="s">
        <v>674</v>
      </c>
      <c r="F150" s="158" t="s">
        <v>979</v>
      </c>
      <c r="G150" s="33">
        <v>11721.46</v>
      </c>
      <c r="H150" s="26" t="s">
        <v>676</v>
      </c>
      <c r="I150" s="16" t="s">
        <v>677</v>
      </c>
      <c r="J150" s="26">
        <v>119.45</v>
      </c>
      <c r="K150" s="159" t="s">
        <v>39</v>
      </c>
      <c r="L150" s="159" t="s">
        <v>39</v>
      </c>
      <c r="M150" s="159" t="s">
        <v>39</v>
      </c>
      <c r="N150" s="159" t="s">
        <v>39</v>
      </c>
      <c r="O150" s="159" t="s">
        <v>39</v>
      </c>
      <c r="P150" s="159" t="s">
        <v>39</v>
      </c>
      <c r="Q150" s="159" t="s">
        <v>39</v>
      </c>
      <c r="R150" s="159" t="s">
        <v>39</v>
      </c>
      <c r="S150" s="159" t="s">
        <v>39</v>
      </c>
      <c r="T150" s="159" t="s">
        <v>39</v>
      </c>
      <c r="U150" s="159" t="s">
        <v>39</v>
      </c>
      <c r="V150" s="159" t="s">
        <v>39</v>
      </c>
    </row>
    <row r="151" spans="2:23" ht="48" x14ac:dyDescent="0.2">
      <c r="B151" s="158" t="s">
        <v>708</v>
      </c>
      <c r="C151" s="158" t="s">
        <v>434</v>
      </c>
      <c r="D151" s="158" t="s">
        <v>435</v>
      </c>
      <c r="E151" s="173" t="s">
        <v>678</v>
      </c>
      <c r="F151" s="158" t="s">
        <v>979</v>
      </c>
      <c r="G151" s="215">
        <v>51066.84</v>
      </c>
      <c r="H151" s="159" t="s">
        <v>676</v>
      </c>
      <c r="I151" s="160" t="s">
        <v>677</v>
      </c>
      <c r="J151" s="159">
        <v>229.22</v>
      </c>
      <c r="K151" s="159" t="s">
        <v>39</v>
      </c>
      <c r="L151" s="159" t="s">
        <v>39</v>
      </c>
      <c r="M151" s="159" t="s">
        <v>39</v>
      </c>
      <c r="N151" s="159" t="s">
        <v>39</v>
      </c>
      <c r="O151" s="159" t="s">
        <v>39</v>
      </c>
      <c r="P151" s="159" t="s">
        <v>39</v>
      </c>
      <c r="Q151" s="159" t="s">
        <v>39</v>
      </c>
      <c r="R151" s="159" t="s">
        <v>39</v>
      </c>
      <c r="S151" s="159" t="s">
        <v>39</v>
      </c>
      <c r="T151" s="159" t="s">
        <v>39</v>
      </c>
      <c r="U151" s="159" t="s">
        <v>39</v>
      </c>
      <c r="V151" s="159" t="s">
        <v>39</v>
      </c>
    </row>
    <row r="152" spans="2:23" ht="48" x14ac:dyDescent="0.2">
      <c r="B152" s="158" t="s">
        <v>709</v>
      </c>
      <c r="C152" s="158" t="s">
        <v>436</v>
      </c>
      <c r="D152" s="158" t="s">
        <v>437</v>
      </c>
      <c r="E152" s="173" t="s">
        <v>678</v>
      </c>
      <c r="F152" s="158" t="s">
        <v>979</v>
      </c>
      <c r="G152" s="215">
        <v>4513</v>
      </c>
      <c r="H152" s="159" t="s">
        <v>676</v>
      </c>
      <c r="I152" s="160" t="s">
        <v>677</v>
      </c>
      <c r="J152" s="159">
        <v>37.29</v>
      </c>
      <c r="K152" s="159" t="s">
        <v>39</v>
      </c>
      <c r="L152" s="159" t="s">
        <v>39</v>
      </c>
      <c r="M152" s="159" t="s">
        <v>39</v>
      </c>
      <c r="N152" s="159" t="s">
        <v>39</v>
      </c>
      <c r="O152" s="159" t="s">
        <v>39</v>
      </c>
      <c r="P152" s="159" t="s">
        <v>39</v>
      </c>
      <c r="Q152" s="159" t="s">
        <v>39</v>
      </c>
      <c r="R152" s="159" t="s">
        <v>39</v>
      </c>
      <c r="S152" s="159" t="s">
        <v>39</v>
      </c>
      <c r="T152" s="159" t="s">
        <v>39</v>
      </c>
      <c r="U152" s="159" t="s">
        <v>39</v>
      </c>
      <c r="V152" s="159" t="s">
        <v>39</v>
      </c>
    </row>
    <row r="153" spans="2:23" ht="48" x14ac:dyDescent="0.2">
      <c r="B153" s="158" t="s">
        <v>710</v>
      </c>
      <c r="C153" s="158" t="s">
        <v>438</v>
      </c>
      <c r="D153" s="158" t="s">
        <v>439</v>
      </c>
      <c r="E153" s="173" t="s">
        <v>678</v>
      </c>
      <c r="F153" s="158" t="s">
        <v>979</v>
      </c>
      <c r="G153" s="215">
        <v>24278.53</v>
      </c>
      <c r="H153" s="159" t="s">
        <v>676</v>
      </c>
      <c r="I153" s="160" t="s">
        <v>677</v>
      </c>
      <c r="J153" s="159" t="s">
        <v>39</v>
      </c>
      <c r="K153" s="159" t="s">
        <v>39</v>
      </c>
      <c r="L153" s="159" t="s">
        <v>39</v>
      </c>
      <c r="M153" s="159" t="s">
        <v>39</v>
      </c>
      <c r="N153" s="159" t="s">
        <v>39</v>
      </c>
      <c r="O153" s="159" t="s">
        <v>39</v>
      </c>
      <c r="P153" s="159" t="s">
        <v>39</v>
      </c>
      <c r="Q153" s="159" t="s">
        <v>39</v>
      </c>
      <c r="R153" s="159" t="s">
        <v>39</v>
      </c>
      <c r="S153" s="159" t="s">
        <v>39</v>
      </c>
      <c r="T153" s="159" t="s">
        <v>39</v>
      </c>
      <c r="U153" s="159" t="s">
        <v>39</v>
      </c>
      <c r="V153" s="159" t="s">
        <v>39</v>
      </c>
      <c r="W153" s="151"/>
    </row>
    <row r="154" spans="2:23" ht="48" x14ac:dyDescent="0.2">
      <c r="B154" s="161" t="s">
        <v>711</v>
      </c>
      <c r="C154" s="161" t="s">
        <v>440</v>
      </c>
      <c r="D154" s="161" t="s">
        <v>441</v>
      </c>
      <c r="E154" s="174" t="s">
        <v>678</v>
      </c>
      <c r="F154" s="161" t="s">
        <v>979</v>
      </c>
      <c r="G154" s="220">
        <v>10000</v>
      </c>
      <c r="H154" s="162" t="s">
        <v>676</v>
      </c>
      <c r="I154" s="163" t="s">
        <v>677</v>
      </c>
      <c r="J154" s="162">
        <v>142</v>
      </c>
      <c r="K154" s="162" t="s">
        <v>39</v>
      </c>
      <c r="L154" s="162" t="s">
        <v>39</v>
      </c>
      <c r="M154" s="162" t="s">
        <v>39</v>
      </c>
      <c r="N154" s="162" t="s">
        <v>39</v>
      </c>
      <c r="O154" s="162" t="s">
        <v>39</v>
      </c>
      <c r="P154" s="162" t="s">
        <v>39</v>
      </c>
      <c r="Q154" s="162" t="s">
        <v>39</v>
      </c>
      <c r="R154" s="162" t="s">
        <v>39</v>
      </c>
      <c r="S154" s="162" t="s">
        <v>39</v>
      </c>
      <c r="T154" s="162" t="s">
        <v>39</v>
      </c>
      <c r="U154" s="162" t="s">
        <v>39</v>
      </c>
      <c r="V154" s="162" t="s">
        <v>39</v>
      </c>
    </row>
    <row r="155" spans="2:23" ht="48" x14ac:dyDescent="0.2">
      <c r="B155" s="158" t="s">
        <v>712</v>
      </c>
      <c r="C155" s="158" t="s">
        <v>442</v>
      </c>
      <c r="D155" s="158" t="s">
        <v>443</v>
      </c>
      <c r="E155" s="173" t="s">
        <v>678</v>
      </c>
      <c r="F155" s="158" t="s">
        <v>979</v>
      </c>
      <c r="G155" s="215">
        <v>21042</v>
      </c>
      <c r="H155" s="159" t="s">
        <v>676</v>
      </c>
      <c r="I155" s="160" t="s">
        <v>677</v>
      </c>
      <c r="J155" s="159" t="s">
        <v>39</v>
      </c>
      <c r="K155" s="159" t="s">
        <v>39</v>
      </c>
      <c r="L155" s="159" t="s">
        <v>39</v>
      </c>
      <c r="M155" s="159" t="s">
        <v>39</v>
      </c>
      <c r="N155" s="159" t="s">
        <v>39</v>
      </c>
      <c r="O155" s="159" t="s">
        <v>39</v>
      </c>
      <c r="P155" s="159" t="s">
        <v>39</v>
      </c>
      <c r="Q155" s="159" t="s">
        <v>39</v>
      </c>
      <c r="R155" s="159" t="s">
        <v>39</v>
      </c>
      <c r="S155" s="159" t="s">
        <v>39</v>
      </c>
      <c r="T155" s="159" t="s">
        <v>39</v>
      </c>
      <c r="U155" s="159" t="s">
        <v>39</v>
      </c>
      <c r="V155" s="159" t="s">
        <v>39</v>
      </c>
      <c r="W155" s="151"/>
    </row>
    <row r="156" spans="2:23" ht="36" x14ac:dyDescent="0.2">
      <c r="B156" s="164" t="s">
        <v>511</v>
      </c>
      <c r="C156" s="167"/>
      <c r="D156" s="164" t="s">
        <v>444</v>
      </c>
      <c r="E156" s="221"/>
      <c r="F156" s="221"/>
      <c r="G156" s="221"/>
      <c r="H156" s="221"/>
      <c r="I156" s="221"/>
      <c r="J156" s="221"/>
      <c r="K156" s="221"/>
      <c r="L156" s="221"/>
      <c r="M156" s="221"/>
      <c r="N156" s="221"/>
      <c r="O156" s="221"/>
      <c r="P156" s="221"/>
      <c r="Q156" s="221"/>
      <c r="R156" s="221"/>
      <c r="S156" s="221"/>
      <c r="T156" s="221"/>
      <c r="U156" s="221"/>
      <c r="V156" s="221"/>
    </row>
    <row r="157" spans="2:23" ht="24" x14ac:dyDescent="0.2">
      <c r="B157" s="158" t="s">
        <v>713</v>
      </c>
      <c r="C157" s="158"/>
      <c r="D157" s="158" t="s">
        <v>445</v>
      </c>
      <c r="E157" s="159" t="s">
        <v>39</v>
      </c>
      <c r="F157" s="159" t="s">
        <v>39</v>
      </c>
      <c r="G157" s="159" t="s">
        <v>39</v>
      </c>
      <c r="H157" s="159" t="s">
        <v>39</v>
      </c>
      <c r="I157" s="159" t="s">
        <v>39</v>
      </c>
      <c r="J157" s="159" t="s">
        <v>39</v>
      </c>
      <c r="K157" s="159" t="s">
        <v>39</v>
      </c>
      <c r="L157" s="159" t="s">
        <v>39</v>
      </c>
      <c r="M157" s="159" t="s">
        <v>39</v>
      </c>
      <c r="N157" s="159" t="s">
        <v>39</v>
      </c>
      <c r="O157" s="159" t="s">
        <v>39</v>
      </c>
      <c r="P157" s="159" t="s">
        <v>39</v>
      </c>
      <c r="Q157" s="159" t="s">
        <v>39</v>
      </c>
      <c r="R157" s="159" t="s">
        <v>39</v>
      </c>
      <c r="S157" s="159" t="s">
        <v>39</v>
      </c>
      <c r="T157" s="159" t="s">
        <v>39</v>
      </c>
      <c r="U157" s="159" t="s">
        <v>39</v>
      </c>
      <c r="V157" s="159" t="s">
        <v>39</v>
      </c>
    </row>
    <row r="158" spans="2:23" x14ac:dyDescent="0.2">
      <c r="B158" s="155" t="s">
        <v>450</v>
      </c>
      <c r="C158" s="155"/>
      <c r="D158" s="155" t="s">
        <v>451</v>
      </c>
      <c r="E158" s="189"/>
      <c r="F158" s="189"/>
      <c r="G158" s="189"/>
      <c r="H158" s="189"/>
      <c r="I158" s="189"/>
      <c r="J158" s="189"/>
      <c r="K158" s="189"/>
      <c r="L158" s="189"/>
      <c r="M158" s="189"/>
      <c r="N158" s="189"/>
      <c r="O158" s="189"/>
      <c r="P158" s="189"/>
      <c r="Q158" s="189"/>
      <c r="R158" s="189"/>
      <c r="S158" s="189"/>
      <c r="T158" s="189"/>
      <c r="U158" s="189"/>
      <c r="V158" s="189"/>
    </row>
    <row r="159" spans="2:23" ht="48" x14ac:dyDescent="0.2">
      <c r="B159" s="155" t="s">
        <v>512</v>
      </c>
      <c r="C159" s="170"/>
      <c r="D159" s="155" t="s">
        <v>452</v>
      </c>
      <c r="E159" s="191"/>
      <c r="F159" s="191"/>
      <c r="G159" s="191"/>
      <c r="H159" s="191"/>
      <c r="I159" s="191"/>
      <c r="J159" s="191"/>
      <c r="K159" s="191"/>
      <c r="L159" s="191"/>
      <c r="M159" s="191"/>
      <c r="N159" s="191"/>
      <c r="O159" s="191"/>
      <c r="P159" s="191"/>
      <c r="Q159" s="189"/>
      <c r="R159" s="189"/>
      <c r="S159" s="189"/>
      <c r="T159" s="189"/>
      <c r="U159" s="189"/>
      <c r="V159" s="189"/>
    </row>
    <row r="160" spans="2:23" ht="60" x14ac:dyDescent="0.2">
      <c r="B160" s="155" t="s">
        <v>513</v>
      </c>
      <c r="C160" s="170"/>
      <c r="D160" s="155" t="s">
        <v>453</v>
      </c>
      <c r="E160" s="191"/>
      <c r="F160" s="191"/>
      <c r="G160" s="191"/>
      <c r="H160" s="191"/>
      <c r="I160" s="191"/>
      <c r="J160" s="191"/>
      <c r="K160" s="191"/>
      <c r="L160" s="191"/>
      <c r="M160" s="191"/>
      <c r="N160" s="191"/>
      <c r="O160" s="191"/>
      <c r="P160" s="191"/>
      <c r="Q160" s="189"/>
      <c r="R160" s="189"/>
      <c r="S160" s="189"/>
      <c r="T160" s="189"/>
      <c r="U160" s="189"/>
      <c r="V160" s="189"/>
    </row>
    <row r="161" spans="2:22" ht="36" x14ac:dyDescent="0.2">
      <c r="B161" s="155" t="s">
        <v>514</v>
      </c>
      <c r="C161" s="170"/>
      <c r="D161" s="155" t="s">
        <v>454</v>
      </c>
      <c r="E161" s="191"/>
      <c r="F161" s="191"/>
      <c r="G161" s="191"/>
      <c r="H161" s="191"/>
      <c r="I161" s="191"/>
      <c r="J161" s="191"/>
      <c r="K161" s="191"/>
      <c r="L161" s="191"/>
      <c r="M161" s="191"/>
      <c r="N161" s="191"/>
      <c r="O161" s="191"/>
      <c r="P161" s="191"/>
      <c r="Q161" s="189"/>
      <c r="R161" s="189"/>
      <c r="S161" s="189"/>
      <c r="T161" s="189"/>
      <c r="U161" s="189"/>
      <c r="V161" s="189"/>
    </row>
    <row r="162" spans="2:22" ht="96" x14ac:dyDescent="0.2">
      <c r="B162" s="158" t="s">
        <v>714</v>
      </c>
      <c r="C162" s="158" t="s">
        <v>455</v>
      </c>
      <c r="D162" s="158" t="s">
        <v>456</v>
      </c>
      <c r="E162" s="173" t="s">
        <v>679</v>
      </c>
      <c r="F162" s="158" t="s">
        <v>693</v>
      </c>
      <c r="G162" s="196">
        <v>2</v>
      </c>
      <c r="H162" s="159" t="s">
        <v>681</v>
      </c>
      <c r="I162" s="160" t="s">
        <v>980</v>
      </c>
      <c r="J162" s="159">
        <v>15</v>
      </c>
      <c r="K162" s="159" t="s">
        <v>683</v>
      </c>
      <c r="L162" s="158" t="s">
        <v>981</v>
      </c>
      <c r="M162" s="159" t="s">
        <v>39</v>
      </c>
      <c r="N162" s="159" t="s">
        <v>39</v>
      </c>
      <c r="O162" s="159" t="s">
        <v>39</v>
      </c>
      <c r="P162" s="159" t="s">
        <v>39</v>
      </c>
      <c r="Q162" s="159" t="s">
        <v>39</v>
      </c>
      <c r="R162" s="159" t="s">
        <v>39</v>
      </c>
      <c r="S162" s="159" t="s">
        <v>39</v>
      </c>
      <c r="T162" s="159" t="s">
        <v>39</v>
      </c>
      <c r="U162" s="159" t="s">
        <v>39</v>
      </c>
      <c r="V162" s="159" t="s">
        <v>39</v>
      </c>
    </row>
    <row r="164" spans="2:22" x14ac:dyDescent="0.2">
      <c r="B164" s="245" t="s">
        <v>837</v>
      </c>
      <c r="C164" s="246"/>
      <c r="D164" s="246"/>
      <c r="E164" s="237"/>
      <c r="F164" s="237"/>
      <c r="G164" s="237"/>
      <c r="H164" s="237"/>
      <c r="I164" s="237"/>
      <c r="J164" s="237"/>
      <c r="K164" s="237"/>
      <c r="L164" s="237"/>
      <c r="M164" s="237"/>
      <c r="N164" s="237"/>
      <c r="O164" s="237"/>
      <c r="P164" s="237"/>
      <c r="Q164" s="237"/>
      <c r="R164" s="237"/>
      <c r="S164" s="237"/>
      <c r="T164" s="237"/>
      <c r="U164" s="237"/>
      <c r="V164" s="237"/>
    </row>
  </sheetData>
  <mergeCells count="5">
    <mergeCell ref="B7:B8"/>
    <mergeCell ref="C7:C8"/>
    <mergeCell ref="D7:D8"/>
    <mergeCell ref="E7:V7"/>
    <mergeCell ref="B164:V164"/>
  </mergeCells>
  <dataValidations count="1">
    <dataValidation type="textLength" allowBlank="1" showInputMessage="1" showErrorMessage="1" errorTitle="K L A I D A  " error="Galimas pavadinimo ženklų skaičius - 150" promptTitle="Informacija" prompt="Galimas pavadinimo ženklų skaičius - 150" sqref="D157 D93 D150 D103" xr:uid="{00000000-0002-0000-0100-000000000000}">
      <formula1>1</formula1>
      <formula2>150</formula2>
    </dataValidation>
  </dataValidations>
  <pageMargins left="0.70866141732283472" right="0.70866141732283472" top="0.74803149606299213" bottom="0.74803149606299213" header="0.31496062992125984" footer="0.31496062992125984"/>
  <pageSetup paperSize="9" scale="4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164"/>
  <sheetViews>
    <sheetView topLeftCell="A31" workbookViewId="0">
      <selection activeCell="E40" sqref="E40"/>
    </sheetView>
  </sheetViews>
  <sheetFormatPr defaultColWidth="9.140625" defaultRowHeight="12" x14ac:dyDescent="0.2"/>
  <cols>
    <col min="1" max="1" width="4.42578125" style="17" customWidth="1"/>
    <col min="2" max="2" width="9.42578125" style="148" customWidth="1"/>
    <col min="3" max="3" width="12" style="148" customWidth="1"/>
    <col min="4" max="4" width="28" style="17" customWidth="1"/>
    <col min="5" max="5" width="69.42578125" style="38" customWidth="1"/>
    <col min="6" max="16384" width="9.140625" style="17"/>
  </cols>
  <sheetData>
    <row r="1" spans="2:12" x14ac:dyDescent="0.2">
      <c r="C1" s="198"/>
      <c r="D1" s="37"/>
      <c r="E1" s="86"/>
      <c r="F1" s="35"/>
      <c r="G1" s="35"/>
    </row>
    <row r="2" spans="2:12" x14ac:dyDescent="0.2">
      <c r="C2" s="198"/>
      <c r="D2" s="37"/>
      <c r="F2" s="36"/>
      <c r="G2" s="36"/>
    </row>
    <row r="3" spans="2:12" x14ac:dyDescent="0.2">
      <c r="C3" s="198"/>
      <c r="D3" s="37"/>
      <c r="F3" s="36"/>
      <c r="G3" s="36"/>
    </row>
    <row r="4" spans="2:12" x14ac:dyDescent="0.2">
      <c r="C4" s="198"/>
      <c r="D4" s="37"/>
      <c r="F4" s="37"/>
      <c r="G4" s="37"/>
    </row>
    <row r="5" spans="2:12" x14ac:dyDescent="0.2">
      <c r="B5" s="203" t="s">
        <v>1</v>
      </c>
      <c r="D5" s="37"/>
      <c r="F5" s="37"/>
      <c r="G5" s="37"/>
      <c r="H5" s="36"/>
      <c r="J5" s="36"/>
      <c r="K5" s="36"/>
      <c r="L5" s="36"/>
    </row>
    <row r="6" spans="2:12" x14ac:dyDescent="0.2">
      <c r="B6" s="203"/>
      <c r="D6" s="37"/>
      <c r="F6" s="37"/>
      <c r="G6" s="37"/>
      <c r="H6" s="36"/>
      <c r="J6" s="36"/>
      <c r="K6" s="36"/>
      <c r="L6" s="36"/>
    </row>
    <row r="7" spans="2:12" x14ac:dyDescent="0.2">
      <c r="B7" s="203" t="s">
        <v>838</v>
      </c>
      <c r="D7" s="37"/>
      <c r="F7" s="37"/>
      <c r="G7" s="37"/>
    </row>
    <row r="8" spans="2:12" ht="24" x14ac:dyDescent="0.2">
      <c r="B8" s="61" t="s">
        <v>792</v>
      </c>
      <c r="C8" s="199" t="s">
        <v>99</v>
      </c>
      <c r="D8" s="3" t="s">
        <v>794</v>
      </c>
      <c r="E8" s="1" t="s">
        <v>839</v>
      </c>
      <c r="F8" s="37"/>
    </row>
    <row r="9" spans="2:12" x14ac:dyDescent="0.2">
      <c r="B9" s="61" t="s">
        <v>14</v>
      </c>
      <c r="C9" s="200"/>
      <c r="D9" s="73" t="s">
        <v>105</v>
      </c>
      <c r="E9" s="2"/>
      <c r="F9" s="37"/>
    </row>
    <row r="10" spans="2:12" ht="24" x14ac:dyDescent="0.2">
      <c r="B10" s="61" t="s">
        <v>38</v>
      </c>
      <c r="C10" s="200"/>
      <c r="D10" s="73" t="s">
        <v>106</v>
      </c>
      <c r="E10" s="2"/>
      <c r="F10" s="37"/>
    </row>
    <row r="11" spans="2:12" ht="36" x14ac:dyDescent="0.2">
      <c r="B11" s="61" t="s">
        <v>40</v>
      </c>
      <c r="C11" s="200"/>
      <c r="D11" s="73" t="s">
        <v>107</v>
      </c>
      <c r="E11" s="2"/>
      <c r="F11" s="37"/>
    </row>
    <row r="12" spans="2:12" ht="36" x14ac:dyDescent="0.2">
      <c r="B12" s="61" t="s">
        <v>41</v>
      </c>
      <c r="C12" s="200"/>
      <c r="D12" s="73" t="s">
        <v>108</v>
      </c>
      <c r="E12" s="2"/>
      <c r="F12" s="37"/>
    </row>
    <row r="13" spans="2:12" ht="24" x14ac:dyDescent="0.2">
      <c r="B13" s="6" t="s">
        <v>42</v>
      </c>
      <c r="C13" s="6" t="s">
        <v>109</v>
      </c>
      <c r="D13" s="16" t="s">
        <v>110</v>
      </c>
      <c r="E13" s="64" t="s">
        <v>945</v>
      </c>
      <c r="F13" s="37"/>
    </row>
    <row r="14" spans="2:12" ht="36" x14ac:dyDescent="0.2">
      <c r="B14" s="6" t="s">
        <v>43</v>
      </c>
      <c r="C14" s="6" t="s">
        <v>117</v>
      </c>
      <c r="D14" s="16" t="s">
        <v>118</v>
      </c>
      <c r="E14" s="64" t="s">
        <v>946</v>
      </c>
      <c r="F14" s="37"/>
    </row>
    <row r="15" spans="2:12" ht="48" x14ac:dyDescent="0.2">
      <c r="B15" s="6" t="s">
        <v>515</v>
      </c>
      <c r="C15" s="6" t="s">
        <v>121</v>
      </c>
      <c r="D15" s="16" t="s">
        <v>122</v>
      </c>
      <c r="E15" s="64" t="s">
        <v>984</v>
      </c>
      <c r="F15" s="37"/>
    </row>
    <row r="16" spans="2:12" ht="24" x14ac:dyDescent="0.2">
      <c r="B16" s="61" t="s">
        <v>44</v>
      </c>
      <c r="C16" s="200"/>
      <c r="D16" s="73" t="s">
        <v>125</v>
      </c>
      <c r="E16" s="2"/>
      <c r="F16" s="37"/>
    </row>
    <row r="17" spans="2:6" ht="36" x14ac:dyDescent="0.2">
      <c r="B17" s="6" t="s">
        <v>45</v>
      </c>
      <c r="C17" s="6" t="s">
        <v>126</v>
      </c>
      <c r="D17" s="64" t="s">
        <v>127</v>
      </c>
      <c r="E17" s="64" t="s">
        <v>985</v>
      </c>
      <c r="F17" s="37"/>
    </row>
    <row r="18" spans="2:6" ht="24" x14ac:dyDescent="0.2">
      <c r="B18" s="6" t="s">
        <v>46</v>
      </c>
      <c r="C18" s="6" t="s">
        <v>131</v>
      </c>
      <c r="D18" s="64" t="s">
        <v>132</v>
      </c>
      <c r="E18" s="64" t="s">
        <v>986</v>
      </c>
      <c r="F18" s="37"/>
    </row>
    <row r="19" spans="2:6" ht="24" x14ac:dyDescent="0.2">
      <c r="B19" s="6" t="s">
        <v>516</v>
      </c>
      <c r="C19" s="201" t="s">
        <v>133</v>
      </c>
      <c r="D19" s="82" t="s">
        <v>134</v>
      </c>
      <c r="E19" s="64" t="s">
        <v>987</v>
      </c>
      <c r="F19" s="37"/>
    </row>
    <row r="20" spans="2:6" ht="48" x14ac:dyDescent="0.2">
      <c r="B20" s="6" t="s">
        <v>517</v>
      </c>
      <c r="C20" s="6" t="s">
        <v>135</v>
      </c>
      <c r="D20" s="64" t="s">
        <v>136</v>
      </c>
      <c r="E20" s="87" t="s">
        <v>988</v>
      </c>
    </row>
    <row r="21" spans="2:6" ht="60" x14ac:dyDescent="0.2">
      <c r="B21" s="6" t="s">
        <v>518</v>
      </c>
      <c r="C21" s="6" t="s">
        <v>137</v>
      </c>
      <c r="D21" s="64" t="s">
        <v>138</v>
      </c>
      <c r="E21" s="16" t="s">
        <v>989</v>
      </c>
    </row>
    <row r="22" spans="2:6" ht="24" x14ac:dyDescent="0.2">
      <c r="B22" s="61" t="s">
        <v>477</v>
      </c>
      <c r="C22" s="200"/>
      <c r="D22" s="73" t="s">
        <v>142</v>
      </c>
      <c r="E22" s="88"/>
    </row>
    <row r="23" spans="2:6" ht="36" x14ac:dyDescent="0.2">
      <c r="B23" s="6" t="s">
        <v>519</v>
      </c>
      <c r="C23" s="6" t="s">
        <v>143</v>
      </c>
      <c r="D23" s="16" t="s">
        <v>144</v>
      </c>
      <c r="E23" s="16" t="s">
        <v>854</v>
      </c>
    </row>
    <row r="24" spans="2:6" ht="36" x14ac:dyDescent="0.2">
      <c r="B24" s="6" t="s">
        <v>520</v>
      </c>
      <c r="C24" s="6" t="s">
        <v>147</v>
      </c>
      <c r="D24" s="16" t="s">
        <v>148</v>
      </c>
      <c r="E24" s="64" t="s">
        <v>850</v>
      </c>
    </row>
    <row r="25" spans="2:6" ht="48" x14ac:dyDescent="0.2">
      <c r="B25" s="6" t="s">
        <v>521</v>
      </c>
      <c r="C25" s="6" t="s">
        <v>151</v>
      </c>
      <c r="D25" s="16" t="s">
        <v>152</v>
      </c>
      <c r="E25" s="64" t="s">
        <v>879</v>
      </c>
    </row>
    <row r="26" spans="2:6" ht="36" x14ac:dyDescent="0.2">
      <c r="B26" s="6" t="s">
        <v>522</v>
      </c>
      <c r="C26" s="6" t="s">
        <v>153</v>
      </c>
      <c r="D26" s="16" t="s">
        <v>154</v>
      </c>
      <c r="E26" s="16" t="s">
        <v>990</v>
      </c>
    </row>
    <row r="27" spans="2:6" ht="24" x14ac:dyDescent="0.2">
      <c r="B27" s="6" t="s">
        <v>523</v>
      </c>
      <c r="C27" s="6" t="s">
        <v>155</v>
      </c>
      <c r="D27" s="16" t="s">
        <v>156</v>
      </c>
      <c r="E27" s="64" t="s">
        <v>851</v>
      </c>
    </row>
    <row r="28" spans="2:6" ht="36" x14ac:dyDescent="0.2">
      <c r="B28" s="61" t="s">
        <v>478</v>
      </c>
      <c r="C28" s="200"/>
      <c r="D28" s="73" t="s">
        <v>158</v>
      </c>
      <c r="E28" s="88"/>
    </row>
    <row r="29" spans="2:6" ht="24" x14ac:dyDescent="0.2">
      <c r="B29" s="61" t="s">
        <v>479</v>
      </c>
      <c r="C29" s="200"/>
      <c r="D29" s="73" t="s">
        <v>159</v>
      </c>
      <c r="E29" s="88"/>
    </row>
    <row r="30" spans="2:6" ht="36" x14ac:dyDescent="0.2">
      <c r="B30" s="61" t="s">
        <v>480</v>
      </c>
      <c r="C30" s="200"/>
      <c r="D30" s="73" t="s">
        <v>160</v>
      </c>
      <c r="E30" s="88"/>
    </row>
    <row r="31" spans="2:6" ht="36" x14ac:dyDescent="0.2">
      <c r="B31" s="6" t="s">
        <v>524</v>
      </c>
      <c r="C31" s="6" t="s">
        <v>161</v>
      </c>
      <c r="D31" s="16" t="s">
        <v>162</v>
      </c>
      <c r="E31" s="64" t="s">
        <v>991</v>
      </c>
    </row>
    <row r="32" spans="2:6" ht="36" x14ac:dyDescent="0.2">
      <c r="B32" s="61" t="s">
        <v>481</v>
      </c>
      <c r="C32" s="200"/>
      <c r="D32" s="73" t="s">
        <v>166</v>
      </c>
      <c r="E32" s="88"/>
    </row>
    <row r="33" spans="2:5" ht="36" x14ac:dyDescent="0.2">
      <c r="B33" s="6" t="s">
        <v>915</v>
      </c>
      <c r="C33" s="6" t="s">
        <v>167</v>
      </c>
      <c r="D33" s="16" t="s">
        <v>168</v>
      </c>
      <c r="E33" s="64" t="s">
        <v>855</v>
      </c>
    </row>
    <row r="34" spans="2:5" ht="36" x14ac:dyDescent="0.2">
      <c r="B34" s="6" t="s">
        <v>525</v>
      </c>
      <c r="C34" s="6" t="s">
        <v>170</v>
      </c>
      <c r="D34" s="16" t="s">
        <v>171</v>
      </c>
      <c r="E34" s="64" t="s">
        <v>880</v>
      </c>
    </row>
    <row r="35" spans="2:5" ht="36" x14ac:dyDescent="0.2">
      <c r="B35" s="61" t="s">
        <v>482</v>
      </c>
      <c r="C35" s="200"/>
      <c r="D35" s="73" t="s">
        <v>172</v>
      </c>
      <c r="E35" s="88"/>
    </row>
    <row r="36" spans="2:5" ht="24" x14ac:dyDescent="0.2">
      <c r="B36" s="61" t="s">
        <v>483</v>
      </c>
      <c r="C36" s="200"/>
      <c r="D36" s="73" t="s">
        <v>173</v>
      </c>
      <c r="E36" s="88"/>
    </row>
    <row r="37" spans="2:5" ht="24" x14ac:dyDescent="0.2">
      <c r="B37" s="61" t="s">
        <v>484</v>
      </c>
      <c r="C37" s="200"/>
      <c r="D37" s="73" t="s">
        <v>174</v>
      </c>
      <c r="E37" s="88"/>
    </row>
    <row r="38" spans="2:5" ht="48" x14ac:dyDescent="0.2">
      <c r="B38" s="6" t="s">
        <v>526</v>
      </c>
      <c r="C38" s="6" t="s">
        <v>175</v>
      </c>
      <c r="D38" s="16" t="s">
        <v>176</v>
      </c>
      <c r="E38" s="64" t="s">
        <v>992</v>
      </c>
    </row>
    <row r="39" spans="2:5" ht="48" x14ac:dyDescent="0.2">
      <c r="B39" s="6" t="s">
        <v>527</v>
      </c>
      <c r="C39" s="6" t="s">
        <v>180</v>
      </c>
      <c r="D39" s="16" t="s">
        <v>181</v>
      </c>
      <c r="E39" s="64" t="s">
        <v>881</v>
      </c>
    </row>
    <row r="40" spans="2:5" ht="48" x14ac:dyDescent="0.2">
      <c r="B40" s="6" t="s">
        <v>528</v>
      </c>
      <c r="C40" s="6" t="s">
        <v>182</v>
      </c>
      <c r="D40" s="16" t="s">
        <v>183</v>
      </c>
      <c r="E40" s="64" t="s">
        <v>993</v>
      </c>
    </row>
    <row r="41" spans="2:5" ht="48" x14ac:dyDescent="0.2">
      <c r="B41" s="6" t="s">
        <v>529</v>
      </c>
      <c r="C41" s="6" t="s">
        <v>185</v>
      </c>
      <c r="D41" s="16" t="s">
        <v>186</v>
      </c>
      <c r="E41" s="64" t="s">
        <v>882</v>
      </c>
    </row>
    <row r="42" spans="2:5" ht="36" x14ac:dyDescent="0.2">
      <c r="B42" s="61" t="s">
        <v>485</v>
      </c>
      <c r="C42" s="200"/>
      <c r="D42" s="73" t="s">
        <v>188</v>
      </c>
      <c r="E42" s="88"/>
    </row>
    <row r="43" spans="2:5" ht="24" x14ac:dyDescent="0.2">
      <c r="B43" s="61" t="s">
        <v>486</v>
      </c>
      <c r="C43" s="200"/>
      <c r="D43" s="73" t="s">
        <v>189</v>
      </c>
      <c r="E43" s="88"/>
    </row>
    <row r="44" spans="2:5" ht="24" x14ac:dyDescent="0.2">
      <c r="B44" s="6" t="s">
        <v>530</v>
      </c>
      <c r="C44" s="6" t="s">
        <v>190</v>
      </c>
      <c r="D44" s="16" t="s">
        <v>191</v>
      </c>
      <c r="E44" s="64" t="s">
        <v>856</v>
      </c>
    </row>
    <row r="45" spans="2:5" ht="36" x14ac:dyDescent="0.2">
      <c r="B45" s="6" t="s">
        <v>531</v>
      </c>
      <c r="C45" s="6" t="s">
        <v>193</v>
      </c>
      <c r="D45" s="16" t="s">
        <v>194</v>
      </c>
      <c r="E45" s="64" t="s">
        <v>994</v>
      </c>
    </row>
    <row r="46" spans="2:5" ht="24" x14ac:dyDescent="0.2">
      <c r="B46" s="6" t="s">
        <v>532</v>
      </c>
      <c r="C46" s="6" t="s">
        <v>195</v>
      </c>
      <c r="D46" s="16" t="s">
        <v>196</v>
      </c>
      <c r="E46" s="64" t="s">
        <v>884</v>
      </c>
    </row>
    <row r="47" spans="2:5" ht="24" x14ac:dyDescent="0.2">
      <c r="B47" s="6" t="s">
        <v>533</v>
      </c>
      <c r="C47" s="6" t="s">
        <v>197</v>
      </c>
      <c r="D47" s="16" t="s">
        <v>198</v>
      </c>
      <c r="E47" s="64" t="s">
        <v>883</v>
      </c>
    </row>
    <row r="48" spans="2:5" ht="48" x14ac:dyDescent="0.2">
      <c r="B48" s="6" t="s">
        <v>534</v>
      </c>
      <c r="C48" s="6" t="s">
        <v>199</v>
      </c>
      <c r="D48" s="16" t="s">
        <v>200</v>
      </c>
      <c r="E48" s="64" t="s">
        <v>885</v>
      </c>
    </row>
    <row r="49" spans="2:5" ht="36" x14ac:dyDescent="0.2">
      <c r="B49" s="61" t="s">
        <v>487</v>
      </c>
      <c r="C49" s="200"/>
      <c r="D49" s="73" t="s">
        <v>201</v>
      </c>
      <c r="E49" s="88"/>
    </row>
    <row r="50" spans="2:5" ht="60" x14ac:dyDescent="0.2">
      <c r="B50" s="6" t="s">
        <v>535</v>
      </c>
      <c r="C50" s="6" t="s">
        <v>202</v>
      </c>
      <c r="D50" s="64" t="s">
        <v>203</v>
      </c>
      <c r="E50" s="64" t="s">
        <v>995</v>
      </c>
    </row>
    <row r="51" spans="2:5" ht="84" x14ac:dyDescent="0.2">
      <c r="B51" s="6" t="s">
        <v>536</v>
      </c>
      <c r="C51" s="6" t="s">
        <v>207</v>
      </c>
      <c r="D51" s="16" t="s">
        <v>208</v>
      </c>
      <c r="E51" s="64" t="s">
        <v>996</v>
      </c>
    </row>
    <row r="52" spans="2:5" ht="36" x14ac:dyDescent="0.2">
      <c r="B52" s="6" t="s">
        <v>537</v>
      </c>
      <c r="C52" s="6" t="s">
        <v>209</v>
      </c>
      <c r="D52" s="64" t="s">
        <v>210</v>
      </c>
      <c r="E52" s="64" t="s">
        <v>886</v>
      </c>
    </row>
    <row r="53" spans="2:5" ht="36" x14ac:dyDescent="0.2">
      <c r="B53" s="6" t="s">
        <v>538</v>
      </c>
      <c r="C53" s="6" t="s">
        <v>212</v>
      </c>
      <c r="D53" s="64" t="s">
        <v>213</v>
      </c>
      <c r="E53" s="64" t="s">
        <v>887</v>
      </c>
    </row>
    <row r="54" spans="2:5" ht="24" x14ac:dyDescent="0.2">
      <c r="B54" s="6" t="s">
        <v>539</v>
      </c>
      <c r="C54" s="6" t="s">
        <v>215</v>
      </c>
      <c r="D54" s="16" t="s">
        <v>216</v>
      </c>
      <c r="E54" s="64" t="s">
        <v>997</v>
      </c>
    </row>
    <row r="55" spans="2:5" ht="60" x14ac:dyDescent="0.2">
      <c r="B55" s="6" t="s">
        <v>540</v>
      </c>
      <c r="C55" s="6" t="s">
        <v>218</v>
      </c>
      <c r="D55" s="16" t="s">
        <v>219</v>
      </c>
      <c r="E55" s="64" t="s">
        <v>852</v>
      </c>
    </row>
    <row r="56" spans="2:5" ht="24" x14ac:dyDescent="0.2">
      <c r="B56" s="6" t="s">
        <v>541</v>
      </c>
      <c r="C56" s="6" t="s">
        <v>221</v>
      </c>
      <c r="D56" s="16" t="s">
        <v>222</v>
      </c>
      <c r="E56" s="64" t="s">
        <v>853</v>
      </c>
    </row>
    <row r="57" spans="2:5" ht="36" x14ac:dyDescent="0.2">
      <c r="B57" s="6" t="s">
        <v>542</v>
      </c>
      <c r="C57" s="6" t="s">
        <v>224</v>
      </c>
      <c r="D57" s="16" t="s">
        <v>225</v>
      </c>
      <c r="E57" s="64" t="s">
        <v>891</v>
      </c>
    </row>
    <row r="58" spans="2:5" ht="36" x14ac:dyDescent="0.2">
      <c r="B58" s="6" t="s">
        <v>543</v>
      </c>
      <c r="C58" s="6" t="s">
        <v>227</v>
      </c>
      <c r="D58" s="16" t="s">
        <v>228</v>
      </c>
      <c r="E58" s="64" t="s">
        <v>857</v>
      </c>
    </row>
    <row r="59" spans="2:5" ht="48" x14ac:dyDescent="0.2">
      <c r="B59" s="6" t="s">
        <v>544</v>
      </c>
      <c r="C59" s="6" t="s">
        <v>230</v>
      </c>
      <c r="D59" s="16" t="s">
        <v>231</v>
      </c>
      <c r="E59" s="64" t="s">
        <v>860</v>
      </c>
    </row>
    <row r="60" spans="2:5" ht="36" x14ac:dyDescent="0.2">
      <c r="B60" s="6" t="s">
        <v>545</v>
      </c>
      <c r="C60" s="6" t="s">
        <v>233</v>
      </c>
      <c r="D60" s="16" t="s">
        <v>234</v>
      </c>
      <c r="E60" s="64" t="s">
        <v>998</v>
      </c>
    </row>
    <row r="61" spans="2:5" ht="24" x14ac:dyDescent="0.2">
      <c r="B61" s="6" t="s">
        <v>546</v>
      </c>
      <c r="C61" s="6" t="s">
        <v>236</v>
      </c>
      <c r="D61" s="16" t="s">
        <v>237</v>
      </c>
      <c r="E61" s="64" t="s">
        <v>888</v>
      </c>
    </row>
    <row r="62" spans="2:5" ht="48" x14ac:dyDescent="0.2">
      <c r="B62" s="6" t="s">
        <v>547</v>
      </c>
      <c r="C62" s="6" t="s">
        <v>239</v>
      </c>
      <c r="D62" s="16" t="s">
        <v>240</v>
      </c>
      <c r="E62" s="64" t="s">
        <v>857</v>
      </c>
    </row>
    <row r="63" spans="2:5" ht="48" x14ac:dyDescent="0.2">
      <c r="B63" s="6" t="s">
        <v>548</v>
      </c>
      <c r="C63" s="6" t="s">
        <v>242</v>
      </c>
      <c r="D63" s="16" t="s">
        <v>243</v>
      </c>
      <c r="E63" s="7" t="s">
        <v>859</v>
      </c>
    </row>
    <row r="64" spans="2:5" ht="24" x14ac:dyDescent="0.2">
      <c r="B64" s="6" t="s">
        <v>549</v>
      </c>
      <c r="C64" s="6" t="s">
        <v>245</v>
      </c>
      <c r="D64" s="16" t="s">
        <v>246</v>
      </c>
      <c r="E64" s="64" t="s">
        <v>858</v>
      </c>
    </row>
    <row r="65" spans="2:5" ht="24" x14ac:dyDescent="0.2">
      <c r="B65" s="6" t="s">
        <v>550</v>
      </c>
      <c r="C65" s="6" t="s">
        <v>248</v>
      </c>
      <c r="D65" s="16" t="s">
        <v>249</v>
      </c>
      <c r="E65" s="64" t="s">
        <v>889</v>
      </c>
    </row>
    <row r="66" spans="2:5" ht="36" x14ac:dyDescent="0.2">
      <c r="B66" s="6" t="s">
        <v>551</v>
      </c>
      <c r="C66" s="6" t="s">
        <v>251</v>
      </c>
      <c r="D66" s="16" t="s">
        <v>252</v>
      </c>
      <c r="E66" s="64" t="s">
        <v>877</v>
      </c>
    </row>
    <row r="67" spans="2:5" ht="48" x14ac:dyDescent="0.2">
      <c r="B67" s="6" t="s">
        <v>552</v>
      </c>
      <c r="C67" s="6" t="s">
        <v>254</v>
      </c>
      <c r="D67" s="64" t="s">
        <v>255</v>
      </c>
      <c r="E67" s="64" t="s">
        <v>852</v>
      </c>
    </row>
    <row r="68" spans="2:5" ht="36" x14ac:dyDescent="0.2">
      <c r="B68" s="6" t="s">
        <v>553</v>
      </c>
      <c r="C68" s="6" t="s">
        <v>257</v>
      </c>
      <c r="D68" s="16" t="s">
        <v>258</v>
      </c>
      <c r="E68" s="64" t="s">
        <v>860</v>
      </c>
    </row>
    <row r="69" spans="2:5" ht="84" x14ac:dyDescent="0.2">
      <c r="B69" s="6" t="s">
        <v>554</v>
      </c>
      <c r="C69" s="6" t="s">
        <v>260</v>
      </c>
      <c r="D69" s="16" t="s">
        <v>261</v>
      </c>
      <c r="E69" s="16" t="s">
        <v>999</v>
      </c>
    </row>
    <row r="70" spans="2:5" ht="36" x14ac:dyDescent="0.2">
      <c r="B70" s="6" t="s">
        <v>916</v>
      </c>
      <c r="C70" s="6" t="s">
        <v>262</v>
      </c>
      <c r="D70" s="16" t="s">
        <v>263</v>
      </c>
      <c r="E70" s="64" t="s">
        <v>890</v>
      </c>
    </row>
    <row r="71" spans="2:5" ht="36" x14ac:dyDescent="0.2">
      <c r="B71" s="6" t="s">
        <v>917</v>
      </c>
      <c r="C71" s="6" t="s">
        <v>266</v>
      </c>
      <c r="D71" s="16" t="s">
        <v>267</v>
      </c>
      <c r="E71" s="64" t="s">
        <v>893</v>
      </c>
    </row>
    <row r="72" spans="2:5" ht="48" x14ac:dyDescent="0.2">
      <c r="B72" s="6" t="s">
        <v>918</v>
      </c>
      <c r="C72" s="6" t="s">
        <v>269</v>
      </c>
      <c r="D72" s="16" t="s">
        <v>270</v>
      </c>
      <c r="E72" s="64" t="s">
        <v>861</v>
      </c>
    </row>
    <row r="73" spans="2:5" ht="36" x14ac:dyDescent="0.2">
      <c r="B73" s="6" t="s">
        <v>555</v>
      </c>
      <c r="C73" s="6" t="s">
        <v>272</v>
      </c>
      <c r="D73" s="16" t="s">
        <v>273</v>
      </c>
      <c r="E73" s="64" t="s">
        <v>862</v>
      </c>
    </row>
    <row r="74" spans="2:5" ht="36" x14ac:dyDescent="0.2">
      <c r="B74" s="6" t="s">
        <v>556</v>
      </c>
      <c r="C74" s="6" t="s">
        <v>275</v>
      </c>
      <c r="D74" s="16" t="s">
        <v>276</v>
      </c>
      <c r="E74" s="64" t="s">
        <v>892</v>
      </c>
    </row>
    <row r="75" spans="2:5" ht="48" x14ac:dyDescent="0.2">
      <c r="B75" s="6" t="s">
        <v>557</v>
      </c>
      <c r="C75" s="6" t="s">
        <v>278</v>
      </c>
      <c r="D75" s="16" t="s">
        <v>279</v>
      </c>
      <c r="E75" s="64" t="s">
        <v>1000</v>
      </c>
    </row>
    <row r="76" spans="2:5" ht="36" x14ac:dyDescent="0.2">
      <c r="B76" s="6" t="s">
        <v>558</v>
      </c>
      <c r="C76" s="6" t="s">
        <v>281</v>
      </c>
      <c r="D76" s="16" t="s">
        <v>282</v>
      </c>
      <c r="E76" s="64" t="s">
        <v>863</v>
      </c>
    </row>
    <row r="77" spans="2:5" ht="24" x14ac:dyDescent="0.2">
      <c r="B77" s="61" t="s">
        <v>488</v>
      </c>
      <c r="C77" s="207"/>
      <c r="D77" s="65" t="s">
        <v>462</v>
      </c>
      <c r="E77" s="88"/>
    </row>
    <row r="78" spans="2:5" ht="60" x14ac:dyDescent="0.2">
      <c r="B78" s="6" t="s">
        <v>559</v>
      </c>
      <c r="C78" s="6" t="s">
        <v>471</v>
      </c>
      <c r="D78" s="64" t="s">
        <v>463</v>
      </c>
      <c r="E78" s="16" t="s">
        <v>1011</v>
      </c>
    </row>
    <row r="79" spans="2:5" ht="24" x14ac:dyDescent="0.2">
      <c r="B79" s="6" t="s">
        <v>560</v>
      </c>
      <c r="C79" s="6" t="s">
        <v>472</v>
      </c>
      <c r="D79" s="82" t="s">
        <v>467</v>
      </c>
      <c r="E79" s="64" t="s">
        <v>1001</v>
      </c>
    </row>
    <row r="80" spans="2:5" ht="60" x14ac:dyDescent="0.2">
      <c r="B80" s="6" t="s">
        <v>561</v>
      </c>
      <c r="C80" s="6" t="s">
        <v>473</v>
      </c>
      <c r="D80" s="64" t="s">
        <v>469</v>
      </c>
      <c r="E80" s="64" t="s">
        <v>1012</v>
      </c>
    </row>
    <row r="81" spans="2:6" ht="60" x14ac:dyDescent="0.2">
      <c r="B81" s="61" t="s">
        <v>489</v>
      </c>
      <c r="C81" s="200"/>
      <c r="D81" s="73" t="s">
        <v>284</v>
      </c>
      <c r="E81" s="88"/>
    </row>
    <row r="82" spans="2:6" ht="36" x14ac:dyDescent="0.2">
      <c r="B82" s="6" t="s">
        <v>562</v>
      </c>
      <c r="C82" s="6" t="s">
        <v>285</v>
      </c>
      <c r="D82" s="64" t="s">
        <v>286</v>
      </c>
      <c r="E82" s="64" t="s">
        <v>1002</v>
      </c>
    </row>
    <row r="83" spans="2:6" ht="48" x14ac:dyDescent="0.2">
      <c r="B83" s="201" t="s">
        <v>563</v>
      </c>
      <c r="C83" s="6" t="s">
        <v>289</v>
      </c>
      <c r="D83" s="82" t="s">
        <v>290</v>
      </c>
      <c r="E83" s="64" t="s">
        <v>864</v>
      </c>
    </row>
    <row r="84" spans="2:6" ht="48" x14ac:dyDescent="0.2">
      <c r="B84" s="201" t="s">
        <v>564</v>
      </c>
      <c r="C84" s="6" t="s">
        <v>292</v>
      </c>
      <c r="D84" s="64" t="s">
        <v>293</v>
      </c>
      <c r="E84" s="64" t="s">
        <v>1003</v>
      </c>
    </row>
    <row r="85" spans="2:6" ht="60" x14ac:dyDescent="0.2">
      <c r="B85" s="6" t="s">
        <v>565</v>
      </c>
      <c r="C85" s="6" t="s">
        <v>294</v>
      </c>
      <c r="D85" s="16" t="s">
        <v>295</v>
      </c>
      <c r="E85" s="64" t="s">
        <v>894</v>
      </c>
    </row>
    <row r="86" spans="2:6" ht="60" x14ac:dyDescent="0.2">
      <c r="B86" s="6" t="s">
        <v>566</v>
      </c>
      <c r="C86" s="6" t="s">
        <v>296</v>
      </c>
      <c r="D86" s="16" t="s">
        <v>297</v>
      </c>
      <c r="E86" s="64" t="s">
        <v>894</v>
      </c>
    </row>
    <row r="87" spans="2:6" ht="24" x14ac:dyDescent="0.2">
      <c r="B87" s="61" t="s">
        <v>299</v>
      </c>
      <c r="C87" s="200"/>
      <c r="D87" s="73" t="s">
        <v>300</v>
      </c>
      <c r="E87" s="88"/>
    </row>
    <row r="88" spans="2:6" ht="36" x14ac:dyDescent="0.2">
      <c r="B88" s="61" t="s">
        <v>490</v>
      </c>
      <c r="C88" s="200"/>
      <c r="D88" s="73" t="s">
        <v>301</v>
      </c>
      <c r="E88" s="88"/>
    </row>
    <row r="89" spans="2:6" ht="36" x14ac:dyDescent="0.2">
      <c r="B89" s="61" t="s">
        <v>491</v>
      </c>
      <c r="C89" s="200"/>
      <c r="D89" s="73" t="s">
        <v>302</v>
      </c>
      <c r="E89" s="88"/>
    </row>
    <row r="90" spans="2:6" ht="24" x14ac:dyDescent="0.2">
      <c r="B90" s="61" t="s">
        <v>493</v>
      </c>
      <c r="C90" s="200"/>
      <c r="D90" s="73" t="s">
        <v>303</v>
      </c>
      <c r="E90" s="88"/>
    </row>
    <row r="91" spans="2:6" ht="60" x14ac:dyDescent="0.2">
      <c r="B91" s="6" t="s">
        <v>567</v>
      </c>
      <c r="C91" s="6" t="s">
        <v>304</v>
      </c>
      <c r="D91" s="64" t="s">
        <v>305</v>
      </c>
      <c r="E91" s="64" t="s">
        <v>962</v>
      </c>
      <c r="F91" s="19"/>
    </row>
    <row r="92" spans="2:6" x14ac:dyDescent="0.2">
      <c r="B92" s="208" t="s">
        <v>494</v>
      </c>
      <c r="C92" s="209"/>
      <c r="D92" s="149" t="s">
        <v>314</v>
      </c>
      <c r="E92" s="210"/>
    </row>
    <row r="93" spans="2:6" ht="24" x14ac:dyDescent="0.2">
      <c r="B93" s="16" t="s">
        <v>569</v>
      </c>
      <c r="C93" s="7" t="s">
        <v>315</v>
      </c>
      <c r="D93" s="7" t="s">
        <v>316</v>
      </c>
      <c r="E93" s="64" t="s">
        <v>896</v>
      </c>
    </row>
    <row r="94" spans="2:6" ht="36" x14ac:dyDescent="0.2">
      <c r="B94" s="16" t="s">
        <v>570</v>
      </c>
      <c r="C94" s="7" t="s">
        <v>318</v>
      </c>
      <c r="D94" s="7" t="s">
        <v>319</v>
      </c>
      <c r="E94" s="64" t="s">
        <v>895</v>
      </c>
    </row>
    <row r="95" spans="2:6" ht="36" x14ac:dyDescent="0.2">
      <c r="B95" s="66" t="s">
        <v>571</v>
      </c>
      <c r="C95" s="7" t="s">
        <v>320</v>
      </c>
      <c r="D95" s="7" t="s">
        <v>932</v>
      </c>
      <c r="E95" s="16" t="s">
        <v>865</v>
      </c>
    </row>
    <row r="96" spans="2:6" ht="24" x14ac:dyDescent="0.2">
      <c r="B96" s="66" t="s">
        <v>572</v>
      </c>
      <c r="C96" s="7" t="s">
        <v>322</v>
      </c>
      <c r="D96" s="7" t="s">
        <v>933</v>
      </c>
      <c r="E96" s="16" t="s">
        <v>947</v>
      </c>
    </row>
    <row r="97" spans="2:6" ht="48" x14ac:dyDescent="0.2">
      <c r="B97" s="66" t="s">
        <v>573</v>
      </c>
      <c r="C97" s="7" t="s">
        <v>324</v>
      </c>
      <c r="D97" s="7" t="s">
        <v>325</v>
      </c>
      <c r="E97" s="16" t="s">
        <v>1004</v>
      </c>
    </row>
    <row r="98" spans="2:6" ht="24" x14ac:dyDescent="0.2">
      <c r="B98" s="66" t="s">
        <v>574</v>
      </c>
      <c r="C98" s="7" t="s">
        <v>326</v>
      </c>
      <c r="D98" s="7" t="s">
        <v>327</v>
      </c>
      <c r="E98" s="16" t="s">
        <v>948</v>
      </c>
    </row>
    <row r="99" spans="2:6" ht="36" x14ac:dyDescent="0.2">
      <c r="B99" s="66" t="s">
        <v>575</v>
      </c>
      <c r="C99" s="7" t="s">
        <v>329</v>
      </c>
      <c r="D99" s="7" t="s">
        <v>330</v>
      </c>
      <c r="E99" s="16" t="s">
        <v>983</v>
      </c>
    </row>
    <row r="100" spans="2:6" ht="24" x14ac:dyDescent="0.2">
      <c r="B100" s="66" t="s">
        <v>756</v>
      </c>
      <c r="C100" s="7" t="s">
        <v>754</v>
      </c>
      <c r="D100" s="6" t="s">
        <v>755</v>
      </c>
      <c r="E100" s="16" t="s">
        <v>949</v>
      </c>
    </row>
    <row r="101" spans="2:6" ht="24" x14ac:dyDescent="0.2">
      <c r="B101" s="66" t="s">
        <v>928</v>
      </c>
      <c r="C101" s="7" t="s">
        <v>929</v>
      </c>
      <c r="D101" s="6" t="s">
        <v>930</v>
      </c>
      <c r="E101" s="64" t="s">
        <v>931</v>
      </c>
      <c r="F101" s="19"/>
    </row>
    <row r="102" spans="2:6" ht="24" x14ac:dyDescent="0.2">
      <c r="B102" s="61" t="s">
        <v>495</v>
      </c>
      <c r="C102" s="200"/>
      <c r="D102" s="73" t="s">
        <v>331</v>
      </c>
      <c r="E102" s="88"/>
    </row>
    <row r="103" spans="2:6" ht="60" x14ac:dyDescent="0.2">
      <c r="B103" s="7" t="s">
        <v>576</v>
      </c>
      <c r="C103" s="7" t="s">
        <v>332</v>
      </c>
      <c r="D103" s="64" t="s">
        <v>333</v>
      </c>
      <c r="E103" s="64" t="s">
        <v>967</v>
      </c>
    </row>
    <row r="104" spans="2:6" ht="36" x14ac:dyDescent="0.2">
      <c r="B104" s="7" t="s">
        <v>577</v>
      </c>
      <c r="C104" s="7" t="s">
        <v>335</v>
      </c>
      <c r="D104" s="64" t="s">
        <v>1005</v>
      </c>
      <c r="E104" s="64" t="s">
        <v>866</v>
      </c>
    </row>
    <row r="105" spans="2:6" ht="24" x14ac:dyDescent="0.2">
      <c r="B105" s="7" t="s">
        <v>578</v>
      </c>
      <c r="C105" s="7" t="s">
        <v>337</v>
      </c>
      <c r="D105" s="64" t="s">
        <v>1006</v>
      </c>
      <c r="E105" s="64" t="s">
        <v>897</v>
      </c>
    </row>
    <row r="106" spans="2:6" ht="48" x14ac:dyDescent="0.2">
      <c r="B106" s="7" t="s">
        <v>579</v>
      </c>
      <c r="C106" s="7" t="s">
        <v>339</v>
      </c>
      <c r="D106" s="64" t="s">
        <v>1007</v>
      </c>
      <c r="E106" s="64" t="s">
        <v>1008</v>
      </c>
    </row>
    <row r="107" spans="2:6" ht="24" x14ac:dyDescent="0.2">
      <c r="B107" s="7" t="s">
        <v>580</v>
      </c>
      <c r="C107" s="7" t="s">
        <v>341</v>
      </c>
      <c r="D107" s="64" t="s">
        <v>976</v>
      </c>
      <c r="E107" s="64" t="s">
        <v>867</v>
      </c>
    </row>
    <row r="108" spans="2:6" ht="24" x14ac:dyDescent="0.2">
      <c r="B108" s="7" t="s">
        <v>925</v>
      </c>
      <c r="C108" s="6" t="s">
        <v>926</v>
      </c>
      <c r="D108" s="16" t="s">
        <v>927</v>
      </c>
      <c r="E108" s="64" t="s">
        <v>960</v>
      </c>
    </row>
    <row r="109" spans="2:6" ht="36" x14ac:dyDescent="0.2">
      <c r="B109" s="61" t="s">
        <v>496</v>
      </c>
      <c r="C109" s="200"/>
      <c r="D109" s="73" t="s">
        <v>343</v>
      </c>
      <c r="E109" s="88"/>
    </row>
    <row r="110" spans="2:6" ht="24" x14ac:dyDescent="0.2">
      <c r="B110" s="61" t="s">
        <v>498</v>
      </c>
      <c r="C110" s="200"/>
      <c r="D110" s="73" t="s">
        <v>349</v>
      </c>
      <c r="E110" s="88"/>
    </row>
    <row r="111" spans="2:6" ht="24" x14ac:dyDescent="0.2">
      <c r="B111" s="61" t="s">
        <v>499</v>
      </c>
      <c r="C111" s="200"/>
      <c r="D111" s="73" t="s">
        <v>350</v>
      </c>
      <c r="E111" s="88"/>
    </row>
    <row r="112" spans="2:6" ht="36" x14ac:dyDescent="0.2">
      <c r="B112" s="6" t="s">
        <v>582</v>
      </c>
      <c r="C112" s="6" t="s">
        <v>351</v>
      </c>
      <c r="D112" s="64" t="s">
        <v>961</v>
      </c>
      <c r="E112" s="64" t="s">
        <v>963</v>
      </c>
    </row>
    <row r="113" spans="2:6" ht="36" x14ac:dyDescent="0.2">
      <c r="B113" s="61" t="s">
        <v>500</v>
      </c>
      <c r="C113" s="200"/>
      <c r="D113" s="73" t="s">
        <v>356</v>
      </c>
      <c r="E113" s="88"/>
    </row>
    <row r="114" spans="2:6" ht="60" x14ac:dyDescent="0.2">
      <c r="B114" s="6" t="s">
        <v>583</v>
      </c>
      <c r="C114" s="6" t="s">
        <v>357</v>
      </c>
      <c r="D114" s="16" t="s">
        <v>358</v>
      </c>
      <c r="E114" s="64" t="s">
        <v>1014</v>
      </c>
    </row>
    <row r="115" spans="2:6" ht="48" x14ac:dyDescent="0.2">
      <c r="B115" s="61" t="s">
        <v>501</v>
      </c>
      <c r="C115" s="200"/>
      <c r="D115" s="73" t="s">
        <v>362</v>
      </c>
      <c r="E115" s="88"/>
    </row>
    <row r="116" spans="2:6" ht="60" x14ac:dyDescent="0.2">
      <c r="B116" s="6" t="s">
        <v>584</v>
      </c>
      <c r="C116" s="6" t="s">
        <v>363</v>
      </c>
      <c r="D116" s="16" t="s">
        <v>364</v>
      </c>
      <c r="E116" s="64" t="s">
        <v>898</v>
      </c>
    </row>
    <row r="117" spans="2:6" ht="48" x14ac:dyDescent="0.2">
      <c r="B117" s="6" t="s">
        <v>585</v>
      </c>
      <c r="C117" s="6" t="s">
        <v>367</v>
      </c>
      <c r="D117" s="16" t="s">
        <v>368</v>
      </c>
      <c r="E117" s="64" t="s">
        <v>899</v>
      </c>
    </row>
    <row r="118" spans="2:6" ht="36" x14ac:dyDescent="0.2">
      <c r="B118" s="6" t="s">
        <v>586</v>
      </c>
      <c r="C118" s="6" t="s">
        <v>370</v>
      </c>
      <c r="D118" s="16" t="s">
        <v>371</v>
      </c>
      <c r="E118" s="64" t="s">
        <v>900</v>
      </c>
    </row>
    <row r="119" spans="2:6" ht="48" x14ac:dyDescent="0.2">
      <c r="B119" s="6" t="s">
        <v>587</v>
      </c>
      <c r="C119" s="6" t="s">
        <v>374</v>
      </c>
      <c r="D119" s="16" t="s">
        <v>375</v>
      </c>
      <c r="E119" s="64" t="s">
        <v>919</v>
      </c>
    </row>
    <row r="120" spans="2:6" ht="48" x14ac:dyDescent="0.2">
      <c r="B120" s="6" t="s">
        <v>588</v>
      </c>
      <c r="C120" s="6" t="s">
        <v>376</v>
      </c>
      <c r="D120" s="16" t="s">
        <v>377</v>
      </c>
      <c r="E120" s="64" t="s">
        <v>901</v>
      </c>
    </row>
    <row r="121" spans="2:6" ht="36" x14ac:dyDescent="0.2">
      <c r="B121" s="6" t="s">
        <v>589</v>
      </c>
      <c r="C121" s="6" t="s">
        <v>379</v>
      </c>
      <c r="D121" s="16" t="s">
        <v>753</v>
      </c>
      <c r="E121" s="16" t="s">
        <v>1013</v>
      </c>
      <c r="F121" s="19"/>
    </row>
    <row r="122" spans="2:6" ht="36" x14ac:dyDescent="0.2">
      <c r="B122" s="6" t="s">
        <v>590</v>
      </c>
      <c r="C122" s="6" t="s">
        <v>380</v>
      </c>
      <c r="D122" s="16" t="s">
        <v>381</v>
      </c>
      <c r="E122" s="64" t="s">
        <v>902</v>
      </c>
    </row>
    <row r="123" spans="2:6" ht="60" x14ac:dyDescent="0.2">
      <c r="B123" s="6" t="s">
        <v>591</v>
      </c>
      <c r="C123" s="6" t="s">
        <v>383</v>
      </c>
      <c r="D123" s="16" t="s">
        <v>384</v>
      </c>
      <c r="E123" s="64" t="s">
        <v>1015</v>
      </c>
    </row>
    <row r="124" spans="2:6" ht="48" x14ac:dyDescent="0.2">
      <c r="B124" s="6" t="s">
        <v>592</v>
      </c>
      <c r="C124" s="6" t="s">
        <v>385</v>
      </c>
      <c r="D124" s="16" t="s">
        <v>386</v>
      </c>
      <c r="E124" s="64" t="s">
        <v>1009</v>
      </c>
    </row>
    <row r="125" spans="2:6" x14ac:dyDescent="0.2">
      <c r="B125" s="61" t="s">
        <v>502</v>
      </c>
      <c r="C125" s="200"/>
      <c r="D125" s="73" t="s">
        <v>387</v>
      </c>
      <c r="E125" s="88"/>
    </row>
    <row r="126" spans="2:6" ht="60" x14ac:dyDescent="0.2">
      <c r="B126" s="6" t="s">
        <v>593</v>
      </c>
      <c r="C126" s="6" t="s">
        <v>388</v>
      </c>
      <c r="D126" s="64" t="s">
        <v>389</v>
      </c>
      <c r="E126" s="64" t="s">
        <v>903</v>
      </c>
    </row>
    <row r="127" spans="2:6" ht="48" x14ac:dyDescent="0.2">
      <c r="B127" s="6" t="s">
        <v>594</v>
      </c>
      <c r="C127" s="6" t="s">
        <v>391</v>
      </c>
      <c r="D127" s="16" t="s">
        <v>392</v>
      </c>
      <c r="E127" s="64" t="s">
        <v>904</v>
      </c>
    </row>
    <row r="128" spans="2:6" ht="36" x14ac:dyDescent="0.2">
      <c r="B128" s="6" t="s">
        <v>595</v>
      </c>
      <c r="C128" s="6" t="s">
        <v>393</v>
      </c>
      <c r="D128" s="64" t="s">
        <v>394</v>
      </c>
      <c r="E128" s="64" t="s">
        <v>905</v>
      </c>
    </row>
    <row r="129" spans="2:5" ht="36" x14ac:dyDescent="0.2">
      <c r="B129" s="6" t="s">
        <v>596</v>
      </c>
      <c r="C129" s="6" t="s">
        <v>395</v>
      </c>
      <c r="D129" s="64" t="s">
        <v>396</v>
      </c>
      <c r="E129" s="64" t="s">
        <v>906</v>
      </c>
    </row>
    <row r="130" spans="2:5" ht="24" x14ac:dyDescent="0.2">
      <c r="B130" s="62" t="s">
        <v>597</v>
      </c>
      <c r="C130" s="6" t="s">
        <v>397</v>
      </c>
      <c r="D130" s="16" t="s">
        <v>398</v>
      </c>
      <c r="E130" s="64" t="s">
        <v>905</v>
      </c>
    </row>
    <row r="131" spans="2:5" ht="24" x14ac:dyDescent="0.2">
      <c r="B131" s="6" t="s">
        <v>697</v>
      </c>
      <c r="C131" s="6" t="s">
        <v>399</v>
      </c>
      <c r="D131" s="16" t="s">
        <v>400</v>
      </c>
      <c r="E131" s="64" t="s">
        <v>868</v>
      </c>
    </row>
    <row r="132" spans="2:5" ht="24" x14ac:dyDescent="0.2">
      <c r="B132" s="6" t="s">
        <v>698</v>
      </c>
      <c r="C132" s="6" t="s">
        <v>401</v>
      </c>
      <c r="D132" s="27" t="s">
        <v>402</v>
      </c>
      <c r="E132" s="64" t="s">
        <v>907</v>
      </c>
    </row>
    <row r="133" spans="2:5" ht="24" x14ac:dyDescent="0.2">
      <c r="B133" s="61" t="s">
        <v>503</v>
      </c>
      <c r="C133" s="200"/>
      <c r="D133" s="73" t="s">
        <v>403</v>
      </c>
      <c r="E133" s="88"/>
    </row>
    <row r="134" spans="2:5" ht="72" x14ac:dyDescent="0.2">
      <c r="B134" s="61" t="s">
        <v>505</v>
      </c>
      <c r="C134" s="200"/>
      <c r="D134" s="73" t="s">
        <v>404</v>
      </c>
      <c r="E134" s="88"/>
    </row>
    <row r="135" spans="2:5" ht="24" x14ac:dyDescent="0.2">
      <c r="B135" s="61" t="s">
        <v>506</v>
      </c>
      <c r="C135" s="200"/>
      <c r="D135" s="73" t="s">
        <v>405</v>
      </c>
      <c r="E135" s="88"/>
    </row>
    <row r="136" spans="2:5" ht="48" x14ac:dyDescent="0.2">
      <c r="B136" s="6" t="s">
        <v>699</v>
      </c>
      <c r="C136" s="6" t="s">
        <v>406</v>
      </c>
      <c r="D136" s="16" t="s">
        <v>407</v>
      </c>
      <c r="E136" s="64" t="s">
        <v>869</v>
      </c>
    </row>
    <row r="137" spans="2:5" ht="36" x14ac:dyDescent="0.2">
      <c r="B137" s="6" t="s">
        <v>700</v>
      </c>
      <c r="C137" s="6" t="s">
        <v>410</v>
      </c>
      <c r="D137" s="16" t="s">
        <v>969</v>
      </c>
      <c r="E137" s="64" t="s">
        <v>870</v>
      </c>
    </row>
    <row r="138" spans="2:5" ht="36" x14ac:dyDescent="0.2">
      <c r="B138" s="6" t="s">
        <v>701</v>
      </c>
      <c r="C138" s="6" t="s">
        <v>412</v>
      </c>
      <c r="D138" s="16" t="s">
        <v>1010</v>
      </c>
      <c r="E138" s="64" t="s">
        <v>908</v>
      </c>
    </row>
    <row r="139" spans="2:5" ht="60" x14ac:dyDescent="0.2">
      <c r="B139" s="6" t="s">
        <v>702</v>
      </c>
      <c r="C139" s="6" t="s">
        <v>414</v>
      </c>
      <c r="D139" s="16" t="s">
        <v>415</v>
      </c>
      <c r="E139" s="64" t="s">
        <v>871</v>
      </c>
    </row>
    <row r="140" spans="2:5" ht="48" x14ac:dyDescent="0.2">
      <c r="B140" s="6" t="s">
        <v>703</v>
      </c>
      <c r="C140" s="6" t="s">
        <v>416</v>
      </c>
      <c r="D140" s="16" t="s">
        <v>417</v>
      </c>
      <c r="E140" s="64" t="s">
        <v>872</v>
      </c>
    </row>
    <row r="141" spans="2:5" ht="36" x14ac:dyDescent="0.2">
      <c r="B141" s="6" t="s">
        <v>704</v>
      </c>
      <c r="C141" s="6" t="s">
        <v>418</v>
      </c>
      <c r="D141" s="16" t="s">
        <v>419</v>
      </c>
      <c r="E141" s="64" t="s">
        <v>873</v>
      </c>
    </row>
    <row r="142" spans="2:5" ht="36" x14ac:dyDescent="0.2">
      <c r="B142" s="61" t="s">
        <v>507</v>
      </c>
      <c r="C142" s="200"/>
      <c r="D142" s="73" t="s">
        <v>420</v>
      </c>
      <c r="E142" s="88"/>
    </row>
    <row r="143" spans="2:5" ht="48" x14ac:dyDescent="0.2">
      <c r="B143" s="6" t="s">
        <v>705</v>
      </c>
      <c r="C143" s="6" t="s">
        <v>421</v>
      </c>
      <c r="D143" s="16" t="s">
        <v>970</v>
      </c>
      <c r="E143" s="89"/>
    </row>
    <row r="144" spans="2:5" ht="48" x14ac:dyDescent="0.2">
      <c r="B144" s="61" t="s">
        <v>508</v>
      </c>
      <c r="C144" s="200"/>
      <c r="D144" s="73" t="s">
        <v>425</v>
      </c>
      <c r="E144" s="88"/>
    </row>
    <row r="145" spans="2:5" ht="48" x14ac:dyDescent="0.2">
      <c r="B145" s="6" t="s">
        <v>706</v>
      </c>
      <c r="C145" s="6" t="s">
        <v>951</v>
      </c>
      <c r="D145" s="64" t="s">
        <v>952</v>
      </c>
      <c r="E145" s="64" t="s">
        <v>959</v>
      </c>
    </row>
    <row r="146" spans="2:5" ht="24" x14ac:dyDescent="0.2">
      <c r="B146" s="61" t="s">
        <v>934</v>
      </c>
      <c r="C146" s="202"/>
      <c r="D146" s="65" t="s">
        <v>935</v>
      </c>
      <c r="E146" s="88"/>
    </row>
    <row r="147" spans="2:5" ht="36" x14ac:dyDescent="0.2">
      <c r="B147" s="6" t="s">
        <v>936</v>
      </c>
      <c r="C147" s="6" t="s">
        <v>937</v>
      </c>
      <c r="D147" s="16" t="s">
        <v>938</v>
      </c>
      <c r="E147" s="64" t="s">
        <v>950</v>
      </c>
    </row>
    <row r="148" spans="2:5" ht="36" x14ac:dyDescent="0.2">
      <c r="B148" s="61" t="s">
        <v>509</v>
      </c>
      <c r="C148" s="200"/>
      <c r="D148" s="73" t="s">
        <v>429</v>
      </c>
      <c r="E148" s="88"/>
    </row>
    <row r="149" spans="2:5" ht="24" x14ac:dyDescent="0.2">
      <c r="B149" s="61" t="s">
        <v>510</v>
      </c>
      <c r="C149" s="200"/>
      <c r="D149" s="73" t="s">
        <v>430</v>
      </c>
      <c r="E149" s="88"/>
    </row>
    <row r="150" spans="2:5" ht="48" x14ac:dyDescent="0.2">
      <c r="B150" s="6" t="s">
        <v>707</v>
      </c>
      <c r="C150" s="6" t="s">
        <v>431</v>
      </c>
      <c r="D150" s="16" t="s">
        <v>432</v>
      </c>
      <c r="E150" s="64" t="s">
        <v>911</v>
      </c>
    </row>
    <row r="151" spans="2:5" ht="36" x14ac:dyDescent="0.2">
      <c r="B151" s="6" t="s">
        <v>708</v>
      </c>
      <c r="C151" s="6" t="s">
        <v>434</v>
      </c>
      <c r="D151" s="16" t="s">
        <v>435</v>
      </c>
      <c r="E151" s="64" t="s">
        <v>910</v>
      </c>
    </row>
    <row r="152" spans="2:5" ht="36" x14ac:dyDescent="0.2">
      <c r="B152" s="6" t="s">
        <v>709</v>
      </c>
      <c r="C152" s="6" t="s">
        <v>436</v>
      </c>
      <c r="D152" s="16" t="s">
        <v>437</v>
      </c>
      <c r="E152" s="64" t="s">
        <v>912</v>
      </c>
    </row>
    <row r="153" spans="2:5" ht="36" x14ac:dyDescent="0.2">
      <c r="B153" s="6" t="s">
        <v>710</v>
      </c>
      <c r="C153" s="6" t="s">
        <v>438</v>
      </c>
      <c r="D153" s="16" t="s">
        <v>439</v>
      </c>
      <c r="E153" s="64" t="s">
        <v>874</v>
      </c>
    </row>
    <row r="154" spans="2:5" ht="48" x14ac:dyDescent="0.2">
      <c r="B154" s="6" t="s">
        <v>711</v>
      </c>
      <c r="C154" s="6" t="s">
        <v>440</v>
      </c>
      <c r="D154" s="16" t="s">
        <v>441</v>
      </c>
      <c r="E154" s="64" t="s">
        <v>909</v>
      </c>
    </row>
    <row r="155" spans="2:5" ht="36" x14ac:dyDescent="0.2">
      <c r="B155" s="6" t="s">
        <v>712</v>
      </c>
      <c r="C155" s="6" t="s">
        <v>442</v>
      </c>
      <c r="D155" s="16" t="s">
        <v>443</v>
      </c>
      <c r="E155" s="64" t="s">
        <v>875</v>
      </c>
    </row>
    <row r="156" spans="2:5" ht="36" x14ac:dyDescent="0.2">
      <c r="B156" s="61" t="s">
        <v>511</v>
      </c>
      <c r="C156" s="200"/>
      <c r="D156" s="73" t="s">
        <v>444</v>
      </c>
      <c r="E156" s="88"/>
    </row>
    <row r="157" spans="2:5" ht="24" x14ac:dyDescent="0.2">
      <c r="B157" s="6" t="s">
        <v>713</v>
      </c>
      <c r="C157" s="6"/>
      <c r="D157" s="16" t="s">
        <v>445</v>
      </c>
      <c r="E157" s="89"/>
    </row>
    <row r="158" spans="2:5" x14ac:dyDescent="0.2">
      <c r="B158" s="61" t="s">
        <v>450</v>
      </c>
      <c r="C158" s="200"/>
      <c r="D158" s="73" t="s">
        <v>451</v>
      </c>
      <c r="E158" s="88"/>
    </row>
    <row r="159" spans="2:5" ht="48" x14ac:dyDescent="0.2">
      <c r="B159" s="61" t="s">
        <v>512</v>
      </c>
      <c r="C159" s="200"/>
      <c r="D159" s="73" t="s">
        <v>452</v>
      </c>
      <c r="E159" s="88"/>
    </row>
    <row r="160" spans="2:5" ht="48" x14ac:dyDescent="0.2">
      <c r="B160" s="61" t="s">
        <v>513</v>
      </c>
      <c r="C160" s="200"/>
      <c r="D160" s="73" t="s">
        <v>453</v>
      </c>
      <c r="E160" s="88"/>
    </row>
    <row r="161" spans="2:5" ht="36" x14ac:dyDescent="0.2">
      <c r="B161" s="61" t="s">
        <v>514</v>
      </c>
      <c r="C161" s="200"/>
      <c r="D161" s="73" t="s">
        <v>454</v>
      </c>
      <c r="E161" s="88"/>
    </row>
    <row r="162" spans="2:5" ht="36" x14ac:dyDescent="0.2">
      <c r="B162" s="6" t="s">
        <v>714</v>
      </c>
      <c r="C162" s="6" t="s">
        <v>455</v>
      </c>
      <c r="D162" s="64" t="s">
        <v>456</v>
      </c>
      <c r="E162" s="64" t="s">
        <v>876</v>
      </c>
    </row>
    <row r="164" spans="2:5" ht="27" customHeight="1" x14ac:dyDescent="0.2">
      <c r="B164" s="247" t="s">
        <v>840</v>
      </c>
      <c r="C164" s="247"/>
      <c r="D164" s="247"/>
      <c r="E164" s="247"/>
    </row>
  </sheetData>
  <mergeCells count="1">
    <mergeCell ref="B164:E164"/>
  </mergeCells>
  <phoneticPr fontId="16" type="noConversion"/>
  <dataValidations count="1">
    <dataValidation type="textLength" allowBlank="1" showInputMessage="1" showErrorMessage="1" errorTitle="K L A I D A  " error="Galimas pavadinimo ženklų skaičius - 150" promptTitle="Informacija" prompt="Galimas pavadinimo ženklų skaičius - 150" sqref="D157 D103 D150 D145 D93" xr:uid="{00000000-0002-0000-0200-000000000000}">
      <formula1>1</formula1>
      <formula2>150</formula2>
    </dataValidation>
  </dataValidations>
  <pageMargins left="0.70866141732283472" right="0.70866141732283472" top="0.74803149606299213" bottom="0.74803149606299213" header="0.31496062992125984" footer="0.31496062992125984"/>
  <pageSetup paperSize="9" scale="7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P118"/>
  <sheetViews>
    <sheetView zoomScale="73" zoomScaleNormal="73" workbookViewId="0">
      <pane ySplit="7" topLeftCell="A35" activePane="bottomLeft" state="frozen"/>
      <selection pane="bottomLeft" activeCell="W12" sqref="W12"/>
    </sheetView>
  </sheetViews>
  <sheetFormatPr defaultColWidth="9.140625" defaultRowHeight="12" x14ac:dyDescent="0.25"/>
  <cols>
    <col min="1" max="1" width="4.7109375" style="30" customWidth="1"/>
    <col min="2" max="6" width="10.28515625" style="30" customWidth="1"/>
    <col min="7" max="7" width="12.28515625" style="30" customWidth="1"/>
    <col min="8" max="8" width="20.42578125" style="30" customWidth="1"/>
    <col min="9" max="9" width="12.7109375" style="30" customWidth="1"/>
    <col min="10" max="10" width="12" style="30" customWidth="1"/>
    <col min="11" max="11" width="12.5703125" style="30" customWidth="1"/>
    <col min="12" max="12" width="12.42578125" style="30" customWidth="1"/>
    <col min="13" max="13" width="9.140625" style="30"/>
    <col min="14" max="16" width="11" style="30" customWidth="1"/>
    <col min="17" max="19" width="9.140625" style="30"/>
    <col min="20" max="20" width="13.5703125" style="30" customWidth="1"/>
    <col min="21" max="22" width="12.7109375" style="30" customWidth="1"/>
    <col min="23" max="23" width="12.85546875" style="30" customWidth="1"/>
    <col min="24" max="24" width="9.140625" style="30"/>
    <col min="25" max="25" width="13.5703125" style="30" customWidth="1"/>
    <col min="26" max="26" width="9.85546875" style="30" customWidth="1"/>
    <col min="27" max="27" width="10.28515625" style="30" customWidth="1"/>
    <col min="28" max="28" width="13.7109375" style="30" customWidth="1"/>
    <col min="29" max="29" width="9.140625" style="30"/>
    <col min="30" max="30" width="10.42578125" style="30" customWidth="1"/>
    <col min="31" max="31" width="13.7109375" style="30" customWidth="1"/>
    <col min="32" max="32" width="10.7109375" style="30" customWidth="1"/>
    <col min="33" max="33" width="9.140625" style="30"/>
    <col min="34" max="34" width="11.5703125" style="30" customWidth="1"/>
    <col min="35" max="36" width="11" style="30" customWidth="1"/>
    <col min="37" max="41" width="10.140625" style="30" customWidth="1"/>
    <col min="42" max="42" width="34.140625" style="30" customWidth="1"/>
    <col min="43" max="16384" width="9.140625" style="30"/>
  </cols>
  <sheetData>
    <row r="1" spans="2:42" x14ac:dyDescent="0.25">
      <c r="B1" s="59"/>
      <c r="C1" s="59"/>
      <c r="D1" s="59"/>
      <c r="E1" s="59"/>
      <c r="F1" s="59"/>
      <c r="G1" s="59"/>
      <c r="H1" s="59"/>
      <c r="I1" s="59"/>
      <c r="J1" s="59"/>
      <c r="K1" s="59"/>
      <c r="L1" s="59"/>
      <c r="N1" s="59"/>
      <c r="O1" s="59"/>
      <c r="P1" s="59"/>
      <c r="R1" s="59"/>
      <c r="S1" s="59"/>
      <c r="U1" s="59"/>
      <c r="V1" s="59"/>
      <c r="W1" s="59"/>
    </row>
    <row r="2" spans="2:42" x14ac:dyDescent="0.25">
      <c r="B2" s="59"/>
      <c r="C2" s="59"/>
      <c r="D2" s="59"/>
      <c r="E2" s="59"/>
      <c r="F2" s="59"/>
      <c r="G2" s="59"/>
      <c r="H2" s="59"/>
      <c r="I2" s="59"/>
      <c r="J2" s="59"/>
      <c r="K2" s="59"/>
      <c r="L2" s="59"/>
      <c r="N2" s="59"/>
      <c r="O2" s="59"/>
      <c r="P2" s="59"/>
      <c r="R2" s="59"/>
      <c r="S2" s="59"/>
      <c r="U2" s="59"/>
      <c r="V2" s="59"/>
      <c r="W2" s="59"/>
    </row>
    <row r="3" spans="2:42" x14ac:dyDescent="0.25">
      <c r="B3" s="59"/>
      <c r="C3" s="59"/>
      <c r="D3" s="59"/>
      <c r="E3" s="59"/>
      <c r="F3" s="59"/>
      <c r="G3" s="59"/>
      <c r="H3" s="59"/>
      <c r="I3" s="59"/>
      <c r="J3" s="59"/>
      <c r="K3" s="59"/>
      <c r="L3" s="59"/>
      <c r="N3" s="59"/>
      <c r="O3" s="59"/>
      <c r="P3" s="59"/>
      <c r="R3" s="59"/>
      <c r="S3" s="59"/>
      <c r="U3" s="59"/>
      <c r="V3" s="59"/>
      <c r="W3" s="59"/>
    </row>
    <row r="4" spans="2:42" x14ac:dyDescent="0.25">
      <c r="B4" s="60"/>
      <c r="C4" s="60"/>
      <c r="D4" s="60"/>
      <c r="E4" s="60"/>
      <c r="F4" s="60"/>
      <c r="G4" s="59"/>
      <c r="H4" s="59"/>
      <c r="I4" s="59"/>
      <c r="J4" s="59"/>
      <c r="K4" s="59"/>
      <c r="L4" s="59"/>
      <c r="N4" s="59"/>
      <c r="O4" s="59"/>
      <c r="P4" s="59"/>
      <c r="R4" s="59"/>
      <c r="S4" s="59"/>
      <c r="T4" s="59"/>
      <c r="U4" s="59"/>
      <c r="V4" s="59"/>
      <c r="W4" s="59"/>
    </row>
    <row r="5" spans="2:42" x14ac:dyDescent="0.25">
      <c r="B5" s="60"/>
      <c r="C5" s="60"/>
      <c r="D5" s="60"/>
      <c r="E5" s="60"/>
      <c r="F5" s="60"/>
      <c r="G5" s="59"/>
      <c r="H5" s="59"/>
      <c r="I5" s="59"/>
      <c r="J5" s="59"/>
      <c r="K5" s="59"/>
      <c r="L5" s="59"/>
      <c r="M5" s="59"/>
      <c r="N5" s="59"/>
      <c r="O5" s="59"/>
      <c r="P5" s="59"/>
      <c r="Q5" s="59"/>
      <c r="R5" s="59"/>
      <c r="S5" s="59"/>
    </row>
    <row r="6" spans="2:42" x14ac:dyDescent="0.25">
      <c r="B6" s="248" t="s">
        <v>841</v>
      </c>
      <c r="C6" s="258"/>
      <c r="D6" s="258"/>
      <c r="E6" s="258"/>
      <c r="F6" s="259"/>
      <c r="G6" s="256" t="s">
        <v>793</v>
      </c>
      <c r="H6" s="256" t="s">
        <v>794</v>
      </c>
      <c r="I6" s="256" t="s">
        <v>104</v>
      </c>
      <c r="J6" s="256" t="s">
        <v>783</v>
      </c>
      <c r="K6" s="256" t="s">
        <v>24</v>
      </c>
      <c r="L6" s="256" t="s">
        <v>795</v>
      </c>
      <c r="M6" s="256" t="s">
        <v>796</v>
      </c>
      <c r="N6" s="256" t="s">
        <v>797</v>
      </c>
      <c r="O6" s="256" t="s">
        <v>798</v>
      </c>
      <c r="P6" s="256" t="s">
        <v>799</v>
      </c>
      <c r="Q6" s="256" t="s">
        <v>800</v>
      </c>
      <c r="R6" s="248" t="s">
        <v>790</v>
      </c>
      <c r="S6" s="249"/>
      <c r="T6" s="248" t="s">
        <v>791</v>
      </c>
      <c r="U6" s="250"/>
      <c r="V6" s="250"/>
      <c r="W6" s="249"/>
      <c r="X6" s="251" t="s">
        <v>821</v>
      </c>
      <c r="Y6" s="252"/>
      <c r="Z6" s="252"/>
      <c r="AA6" s="252"/>
      <c r="AB6" s="252"/>
      <c r="AC6" s="252"/>
      <c r="AD6" s="252"/>
      <c r="AE6" s="252"/>
      <c r="AF6" s="252"/>
      <c r="AG6" s="252"/>
      <c r="AH6" s="252"/>
      <c r="AI6" s="252"/>
      <c r="AJ6" s="252"/>
      <c r="AK6" s="252"/>
      <c r="AL6" s="252"/>
      <c r="AM6" s="252"/>
      <c r="AN6" s="252"/>
      <c r="AO6" s="253"/>
      <c r="AP6" s="254" t="s">
        <v>842</v>
      </c>
    </row>
    <row r="7" spans="2:42" ht="84" x14ac:dyDescent="0.25">
      <c r="B7" s="39" t="s">
        <v>843</v>
      </c>
      <c r="C7" s="39" t="s">
        <v>844</v>
      </c>
      <c r="D7" s="39" t="s">
        <v>845</v>
      </c>
      <c r="E7" s="39" t="s">
        <v>846</v>
      </c>
      <c r="F7" s="39" t="s">
        <v>792</v>
      </c>
      <c r="G7" s="257"/>
      <c r="H7" s="257"/>
      <c r="I7" s="257"/>
      <c r="J7" s="257"/>
      <c r="K7" s="257"/>
      <c r="L7" s="257"/>
      <c r="M7" s="257"/>
      <c r="N7" s="257"/>
      <c r="O7" s="257"/>
      <c r="P7" s="257"/>
      <c r="Q7" s="257"/>
      <c r="R7" s="39" t="s">
        <v>801</v>
      </c>
      <c r="S7" s="39" t="s">
        <v>802</v>
      </c>
      <c r="T7" s="1" t="s">
        <v>803</v>
      </c>
      <c r="U7" s="1" t="s">
        <v>847</v>
      </c>
      <c r="V7" s="1" t="s">
        <v>805</v>
      </c>
      <c r="W7" s="1" t="s">
        <v>806</v>
      </c>
      <c r="X7" s="39" t="s">
        <v>787</v>
      </c>
      <c r="Y7" s="39" t="s">
        <v>823</v>
      </c>
      <c r="Z7" s="39" t="s">
        <v>49</v>
      </c>
      <c r="AA7" s="39" t="s">
        <v>50</v>
      </c>
      <c r="AB7" s="39" t="s">
        <v>825</v>
      </c>
      <c r="AC7" s="39" t="s">
        <v>51</v>
      </c>
      <c r="AD7" s="39" t="s">
        <v>52</v>
      </c>
      <c r="AE7" s="39" t="s">
        <v>827</v>
      </c>
      <c r="AF7" s="39" t="s">
        <v>53</v>
      </c>
      <c r="AG7" s="39" t="s">
        <v>54</v>
      </c>
      <c r="AH7" s="39" t="s">
        <v>829</v>
      </c>
      <c r="AI7" s="39" t="s">
        <v>55</v>
      </c>
      <c r="AJ7" s="39" t="s">
        <v>848</v>
      </c>
      <c r="AK7" s="39" t="s">
        <v>831</v>
      </c>
      <c r="AL7" s="39" t="s">
        <v>832</v>
      </c>
      <c r="AM7" s="39" t="s">
        <v>849</v>
      </c>
      <c r="AN7" s="39" t="s">
        <v>834</v>
      </c>
      <c r="AO7" s="39" t="s">
        <v>835</v>
      </c>
      <c r="AP7" s="255"/>
    </row>
    <row r="8" spans="2:42" ht="11.25" customHeight="1" x14ac:dyDescent="0.25">
      <c r="B8" s="40">
        <v>1</v>
      </c>
      <c r="C8" s="40">
        <v>2</v>
      </c>
      <c r="D8" s="40">
        <v>3</v>
      </c>
      <c r="E8" s="40">
        <v>4</v>
      </c>
      <c r="F8" s="40">
        <v>5</v>
      </c>
      <c r="G8" s="40">
        <v>6</v>
      </c>
      <c r="H8" s="40">
        <v>7</v>
      </c>
      <c r="I8" s="40">
        <v>8</v>
      </c>
      <c r="J8" s="40">
        <v>9</v>
      </c>
      <c r="K8" s="40">
        <v>10</v>
      </c>
      <c r="L8" s="40">
        <v>11</v>
      </c>
      <c r="M8" s="40">
        <v>12</v>
      </c>
      <c r="N8" s="40">
        <v>13</v>
      </c>
      <c r="O8" s="40">
        <v>14</v>
      </c>
      <c r="P8" s="40">
        <v>15</v>
      </c>
      <c r="Q8" s="40">
        <v>16</v>
      </c>
      <c r="R8" s="40">
        <v>17</v>
      </c>
      <c r="S8" s="40">
        <v>18</v>
      </c>
      <c r="T8" s="41">
        <v>19</v>
      </c>
      <c r="U8" s="41">
        <v>20</v>
      </c>
      <c r="V8" s="41">
        <v>21</v>
      </c>
      <c r="W8" s="41">
        <v>22</v>
      </c>
      <c r="X8" s="41">
        <v>23</v>
      </c>
      <c r="Y8" s="63">
        <v>24</v>
      </c>
      <c r="Z8" s="41">
        <v>25</v>
      </c>
      <c r="AA8" s="41">
        <v>26</v>
      </c>
      <c r="AB8" s="41">
        <v>27</v>
      </c>
      <c r="AC8" s="41">
        <v>28</v>
      </c>
      <c r="AD8" s="41">
        <v>29</v>
      </c>
      <c r="AE8" s="41">
        <v>30</v>
      </c>
      <c r="AF8" s="41">
        <v>31</v>
      </c>
      <c r="AG8" s="41">
        <v>32</v>
      </c>
      <c r="AH8" s="41">
        <v>33</v>
      </c>
      <c r="AI8" s="41">
        <v>34</v>
      </c>
      <c r="AJ8" s="41">
        <v>35</v>
      </c>
      <c r="AK8" s="41">
        <v>36</v>
      </c>
      <c r="AL8" s="41">
        <v>37</v>
      </c>
      <c r="AM8" s="41">
        <v>38</v>
      </c>
      <c r="AN8" s="41">
        <v>39</v>
      </c>
      <c r="AO8" s="41">
        <v>40</v>
      </c>
      <c r="AP8" s="41">
        <v>41</v>
      </c>
    </row>
    <row r="9" spans="2:42" ht="91.5" customHeight="1" x14ac:dyDescent="0.25">
      <c r="B9" s="39" t="s">
        <v>14</v>
      </c>
      <c r="C9" s="39" t="s">
        <v>38</v>
      </c>
      <c r="D9" s="39" t="s">
        <v>40</v>
      </c>
      <c r="E9" s="39" t="s">
        <v>41</v>
      </c>
      <c r="F9" s="14" t="s">
        <v>42</v>
      </c>
      <c r="G9" s="16" t="str">
        <f>'VRPP 2 lentelė'!C11</f>
        <v>R04-7705-230000-7051</v>
      </c>
      <c r="H9" s="16" t="str">
        <f>'VRPP 2 lentelė'!D11</f>
        <v>Ikimokyklinio ugdymo paslaugų plėtra Kazlų Rūdoje</v>
      </c>
      <c r="I9" s="16" t="str">
        <f>'VRPP 2 lentelė'!E11</f>
        <v>Kazlų Rūdos savivaldybės administracija</v>
      </c>
      <c r="J9" s="16" t="str">
        <f>'VRPP 2 lentelė'!F11</f>
        <v>Švietimo ir mokslo ministerija</v>
      </c>
      <c r="K9" s="16" t="str">
        <f>'VRPP 2 lentelė'!G11</f>
        <v>Kazlų Rūdos savivaldybė</v>
      </c>
      <c r="L9" s="16" t="str">
        <f>'VRPP 2 lentelė'!H11</f>
        <v xml:space="preserve">09.1.3-CPVA-R-705 </v>
      </c>
      <c r="M9" s="14" t="str">
        <f>'VRPP 2 lentelė'!I11</f>
        <v>R</v>
      </c>
      <c r="N9" s="14" t="s">
        <v>913</v>
      </c>
      <c r="O9" s="14" t="s">
        <v>913</v>
      </c>
      <c r="P9" s="14" t="s">
        <v>913</v>
      </c>
      <c r="Q9" s="16" t="str">
        <f>'VRPP 2 lentelė'!K11</f>
        <v>pagr.</v>
      </c>
      <c r="R9" s="14" t="e">
        <f>'1 lentelė'!#REF!</f>
        <v>#REF!</v>
      </c>
      <c r="S9" s="14" t="e">
        <f>'1 lentelė'!#REF!</f>
        <v>#REF!</v>
      </c>
      <c r="T9" s="42" t="e">
        <f t="shared" ref="T9:T24" si="0">U9+V9+W9</f>
        <v>#REF!</v>
      </c>
      <c r="U9" s="42" t="e">
        <f>'1 lentelė'!#REF!</f>
        <v>#REF!</v>
      </c>
      <c r="V9" s="42" t="e">
        <f>'1 lentelė'!#REF!</f>
        <v>#REF!</v>
      </c>
      <c r="W9" s="43" t="e">
        <f>'1 lentelė'!#REF!</f>
        <v>#REF!</v>
      </c>
      <c r="X9" s="14" t="str">
        <f>'VRPP 3 lentelė'!L12</f>
        <v>P.N.717</v>
      </c>
      <c r="Y9" s="16" t="str">
        <f>'VRPP 3 lentelė'!M12</f>
        <v>Pagal veiksmų programą ERPF lėšomis atnaujintos ikimokyklinio ir priešmokyklinio ugdymo mokyklos</v>
      </c>
      <c r="Z9" s="14">
        <f>'VRPP 3 lentelė'!N12</f>
        <v>1</v>
      </c>
      <c r="AA9" s="14" t="str">
        <f>'VRPP 3 lentelė'!O12</f>
        <v>P.S.380</v>
      </c>
      <c r="AB9" s="16" t="str">
        <f>'VRPP 3 lentelė'!P12</f>
        <v>Pagal veiksmų programą ERPF lėšomis sukurtos naujos ikimokyklinio ir priešmokyklinio ugdymo vietos</v>
      </c>
      <c r="AC9" s="14">
        <f>'VRPP 3 lentelė'!Q12</f>
        <v>40</v>
      </c>
      <c r="AD9" s="14" t="str">
        <f>'VRPP 3 lentelė'!R12</f>
        <v>P.N.743</v>
      </c>
      <c r="AE9" s="16" t="str">
        <f>'VRPP 3 lentelė'!S12</f>
        <v>Pagal veiksmų programą ERPF lėšomis atnaujintos ikimokyklinio ir/ar priešmokyklinio ugdymo grupės</v>
      </c>
      <c r="AF9" s="14">
        <f>'VRPP 3 lentelė'!T12</f>
        <v>0</v>
      </c>
      <c r="AG9" s="14" t="str">
        <f>'VRPP 3 lentelė'!U12</f>
        <v>P.B.235</v>
      </c>
      <c r="AH9" s="16" t="str">
        <f>'VRPP 3 lentelė'!V12</f>
        <v>Investicijas gavusios vaikų priežiūros arba švietimo infrastruktūros pajėgumas</v>
      </c>
      <c r="AI9" s="14">
        <f>'VRPP 3 lentelė'!W12</f>
        <v>139</v>
      </c>
      <c r="AJ9" s="14"/>
      <c r="AK9" s="16"/>
      <c r="AL9" s="14"/>
      <c r="AM9" s="14"/>
      <c r="AN9" s="16"/>
      <c r="AO9" s="16"/>
      <c r="AP9" s="16" t="s">
        <v>878</v>
      </c>
    </row>
    <row r="10" spans="2:42" ht="87.75" customHeight="1" x14ac:dyDescent="0.25">
      <c r="B10" s="14"/>
      <c r="C10" s="14"/>
      <c r="D10" s="14"/>
      <c r="E10" s="14"/>
      <c r="F10" s="14" t="str">
        <f>'VRPP 2 lentelė'!B12</f>
        <v>1.1.1.1.2</v>
      </c>
      <c r="G10" s="16" t="str">
        <f>'VRPP 2 lentelė'!C12</f>
        <v>R04-7705-230000-7052</v>
      </c>
      <c r="H10" s="16" t="str">
        <f>'VRPP 2 lentelė'!D12</f>
        <v>Pilviškių „Santakos“ gimnazijos ikimokyklinio ugdymo pastato  modernizavimas</v>
      </c>
      <c r="I10" s="16" t="str">
        <f>'VRPP 2 lentelė'!E12</f>
        <v>Vilkaviškio rajono savivaldybės administracija</v>
      </c>
      <c r="J10" s="16" t="str">
        <f>'VRPP 2 lentelė'!F12</f>
        <v>Švietimo ir mokslo ministerija</v>
      </c>
      <c r="K10" s="16" t="str">
        <f>'VRPP 2 lentelė'!G12</f>
        <v>Vilkaviškio rajono savivaldybė</v>
      </c>
      <c r="L10" s="16" t="str">
        <f>'VRPP 2 lentelė'!H12</f>
        <v xml:space="preserve">09.1.3-CPVA-R-705 </v>
      </c>
      <c r="M10" s="14" t="str">
        <f>'VRPP 2 lentelė'!I12</f>
        <v>R</v>
      </c>
      <c r="N10" s="14" t="str">
        <f>'VRPP 2 lentelė'!J12</f>
        <v>-</v>
      </c>
      <c r="O10" s="14" t="s">
        <v>914</v>
      </c>
      <c r="P10" s="14" t="s">
        <v>913</v>
      </c>
      <c r="Q10" s="16" t="str">
        <f>'VRPP 2 lentelė'!K12</f>
        <v>pagr.</v>
      </c>
      <c r="R10" s="14" t="e">
        <f>'1 lentelė'!#REF!</f>
        <v>#REF!</v>
      </c>
      <c r="S10" s="14" t="e">
        <f>'1 lentelė'!#REF!</f>
        <v>#REF!</v>
      </c>
      <c r="T10" s="44">
        <f t="shared" si="0"/>
        <v>346374.18</v>
      </c>
      <c r="U10" s="44">
        <f>'VRPP 2 lentelė'!Q12</f>
        <v>294418.05</v>
      </c>
      <c r="V10" s="44">
        <f>'VRPP 2 lentelė'!N12</f>
        <v>25978.06</v>
      </c>
      <c r="W10" s="45">
        <f>'VRPP 2 lentelė'!M12</f>
        <v>25978.07</v>
      </c>
      <c r="X10" s="14" t="str">
        <f>'VRPP 3 lentelė'!L13</f>
        <v>P.N.717</v>
      </c>
      <c r="Y10" s="16" t="str">
        <f>'VRPP 3 lentelė'!M13</f>
        <v>Pagal veiksmų programą ERPF lėšomis atnaujintos ikimokyklinio ir priešmokyklinio ugdymo mokyklos</v>
      </c>
      <c r="Z10" s="14">
        <f>'VRPP 3 lentelė'!N13</f>
        <v>1</v>
      </c>
      <c r="AA10" s="14" t="str">
        <f>'VRPP 3 lentelė'!O13</f>
        <v>P.S.380</v>
      </c>
      <c r="AB10" s="16" t="str">
        <f>'VRPP 3 lentelė'!P13</f>
        <v>Pagal veiksmų programą ERPF lėšomis sukurtos naujos ikimokyklinio ir priešmokyklinio ugdymo vietos</v>
      </c>
      <c r="AC10" s="14">
        <f>'VRPP 3 lentelė'!Q13</f>
        <v>34</v>
      </c>
      <c r="AD10" s="14" t="str">
        <f>'VRPP 3 lentelė'!R13</f>
        <v>P.N.743</v>
      </c>
      <c r="AE10" s="16" t="str">
        <f>'VRPP 3 lentelė'!S13</f>
        <v>Pagal veiksmų programą ERPF lėšomis atnaujintos ikimokyklinio ir/ar priešmokyklinio ugdymo grupės</v>
      </c>
      <c r="AF10" s="14">
        <f>'VRPP 3 lentelė'!T13</f>
        <v>2</v>
      </c>
      <c r="AG10" s="14" t="str">
        <f>'VRPP 3 lentelė'!U13</f>
        <v>P.B.235</v>
      </c>
      <c r="AH10" s="16" t="str">
        <f>'VRPP 3 lentelė'!V13</f>
        <v>Investicijas gavusios vaikų priežiūros arba švietimo infrastruktūros pajėgumas</v>
      </c>
      <c r="AI10" s="14">
        <f>'VRPP 3 lentelė'!W13</f>
        <v>135</v>
      </c>
      <c r="AJ10" s="14"/>
      <c r="AK10" s="16"/>
      <c r="AL10" s="14"/>
      <c r="AM10" s="14"/>
      <c r="AN10" s="16"/>
      <c r="AO10" s="16"/>
      <c r="AP10" s="64" t="str">
        <f>'3 lentelė'!E14</f>
        <v>Įgyvendinant projektą numatoma atlikti Pilviškių "Santakos" gimnazijos ikimokyklinio ugdymo skyriaus patalpų rangos darbus ir kokybiškam ugdymui vykdyti įsigyti būtiną įrangą bei baldus.</v>
      </c>
    </row>
    <row r="11" spans="2:42" ht="114" customHeight="1" x14ac:dyDescent="0.25">
      <c r="B11" s="14"/>
      <c r="C11" s="14"/>
      <c r="D11" s="14"/>
      <c r="E11" s="14"/>
      <c r="F11" s="14" t="str">
        <f>'VRPP 2 lentelė'!B13</f>
        <v>1.1.1.1.3</v>
      </c>
      <c r="G11" s="16" t="str">
        <f>'VRPP 2 lentelė'!C13</f>
        <v>R04-7705-230000-7053</v>
      </c>
      <c r="H11" s="16" t="str">
        <f>'VRPP 2 lentelė'!D13</f>
        <v>Marijampolės vaikų lopšelio-darželio „Rasa“ modernizavimas</v>
      </c>
      <c r="I11" s="16" t="str">
        <f>'VRPP 2 lentelė'!E13</f>
        <v>Marijampolės savivaldybės administracija</v>
      </c>
      <c r="J11" s="16" t="str">
        <f>'VRPP 2 lentelė'!F13</f>
        <v>Švietimo ir mokslo ministerija</v>
      </c>
      <c r="K11" s="16" t="str">
        <f>'VRPP 2 lentelė'!G13</f>
        <v>Marijampolės savivaldybė</v>
      </c>
      <c r="L11" s="16" t="str">
        <f>'VRPP 2 lentelė'!H13</f>
        <v xml:space="preserve">09.1.3-CPVA-R-705 </v>
      </c>
      <c r="M11" s="14" t="str">
        <f>'VRPP 2 lentelė'!I13</f>
        <v>R</v>
      </c>
      <c r="N11" s="14" t="s">
        <v>913</v>
      </c>
      <c r="O11" s="14" t="s">
        <v>914</v>
      </c>
      <c r="P11" s="14" t="s">
        <v>914</v>
      </c>
      <c r="Q11" s="16" t="str">
        <f>'VRPP 2 lentelė'!K13</f>
        <v>pagr.</v>
      </c>
      <c r="R11" s="14" t="e">
        <f>'1 lentelė'!#REF!</f>
        <v>#REF!</v>
      </c>
      <c r="S11" s="14" t="e">
        <f>'1 lentelė'!#REF!</f>
        <v>#REF!</v>
      </c>
      <c r="T11" s="42">
        <f t="shared" si="0"/>
        <v>390711</v>
      </c>
      <c r="U11" s="42">
        <f>'VRPP 2 lentelė'!Q13</f>
        <v>332104.34999999998</v>
      </c>
      <c r="V11" s="42">
        <f>'VRPP 2 lentelė'!N13</f>
        <v>29303.32</v>
      </c>
      <c r="W11" s="43">
        <f>'VRPP 2 lentelė'!M13</f>
        <v>29303.33</v>
      </c>
      <c r="X11" s="14" t="str">
        <f>'VRPP 3 lentelė'!L14</f>
        <v>P.N.717</v>
      </c>
      <c r="Y11" s="16" t="str">
        <f>'VRPP 3 lentelė'!M14</f>
        <v>Pagal veiksmų programą ERPF lėšomis atnaujintos ikimokyklinio ir priešmokyklinio ugdymo mokyklos</v>
      </c>
      <c r="Z11" s="14">
        <f>'VRPP 3 lentelė'!N14</f>
        <v>1</v>
      </c>
      <c r="AA11" s="14" t="str">
        <f>'VRPP 3 lentelė'!O14</f>
        <v>P.S.380</v>
      </c>
      <c r="AB11" s="16" t="str">
        <f>'VRPP 3 lentelė'!P14</f>
        <v>Pagal veiksmų programą ERPF lėšomis sukurtos naujos ikimokyklinio ir priešmokyklinio ugdymo vietos</v>
      </c>
      <c r="AC11" s="14">
        <f>'VRPP 3 lentelė'!Q14</f>
        <v>40</v>
      </c>
      <c r="AD11" s="14" t="str">
        <f>'VRPP 3 lentelė'!R14</f>
        <v>P.N.743</v>
      </c>
      <c r="AE11" s="16" t="str">
        <f>'VRPP 3 lentelė'!S14</f>
        <v>Pagal veiksmų programą ERPF lėšomis atnaujintos ikimokyklinio ir/ar priešmokyklinio ugdymo grupės</v>
      </c>
      <c r="AF11" s="14">
        <f>'VRPP 3 lentelė'!T14</f>
        <v>2</v>
      </c>
      <c r="AG11" s="14" t="str">
        <f>'VRPP 3 lentelė'!U14</f>
        <v>P.B.235</v>
      </c>
      <c r="AH11" s="16" t="str">
        <f>'VRPP 3 lentelė'!V14</f>
        <v>Investicijas gavusios vaikų priežiūros arba švietimo infrastruktūros pajėgumas</v>
      </c>
      <c r="AI11" s="14">
        <f>'VRPP 3 lentelė'!W14</f>
        <v>224</v>
      </c>
      <c r="AJ11" s="14"/>
      <c r="AK11" s="16"/>
      <c r="AL11" s="14"/>
      <c r="AM11" s="14"/>
      <c r="AN11" s="16"/>
      <c r="AO11" s="16"/>
      <c r="AP11" s="64" t="str">
        <f>'3 lentelė'!E15</f>
        <v xml:space="preserve"> Projekto įgyvendinimo metu numatoma atlikti Marijampolės vaikų lopšelio-darželio „Rasa“ pastato, esančio Rasos g. 21, Marijampolėje, vidaus erdvių modernizavimą, aprūpinant modernizuotas/naujai įrengtas grupes reikiama įranga ir  baldais, skatinančiais vaikų kūrybiškumą ir savireguliaciją. </v>
      </c>
    </row>
    <row r="12" spans="2:42" ht="91.5" customHeight="1" x14ac:dyDescent="0.25">
      <c r="B12" s="14"/>
      <c r="C12" s="14"/>
      <c r="D12" s="14"/>
      <c r="E12" s="39" t="str">
        <f>'VRPP 3 lentelė'!B15</f>
        <v>1.1.1.2</v>
      </c>
      <c r="F12" s="14" t="str">
        <f>'VRPP 2 lentelė'!B15</f>
        <v>1.1.1.2.1</v>
      </c>
      <c r="G12" s="16" t="str">
        <f>'VRPP 2 lentelė'!C15</f>
        <v>R04-7724-220000-7241</v>
      </c>
      <c r="H12" s="16" t="str">
        <f>'VRPP 2 lentelė'!D15</f>
        <v>Ugdymo kokybės gerinimas Kalvarijos gimnazijoje</v>
      </c>
      <c r="I12" s="16" t="str">
        <f>'VRPP 2 lentelė'!E15</f>
        <v>Kalvarijos savivaldybės administracija</v>
      </c>
      <c r="J12" s="16" t="str">
        <f>'VRPP 2 lentelė'!F15</f>
        <v>Švietimo ir mokslo ministerija</v>
      </c>
      <c r="K12" s="16" t="str">
        <f>'VRPP 2 lentelė'!G15</f>
        <v>Kalvarijos
savivaldybė</v>
      </c>
      <c r="L12" s="16" t="str">
        <f>'VRPP 2 lentelė'!H15</f>
        <v>09.1.3-CPVA-R-724</v>
      </c>
      <c r="M12" s="14" t="str">
        <f>'VRPP 2 lentelė'!I15</f>
        <v>R</v>
      </c>
      <c r="N12" s="14" t="s">
        <v>913</v>
      </c>
      <c r="O12" s="14" t="s">
        <v>914</v>
      </c>
      <c r="P12" s="14" t="s">
        <v>914</v>
      </c>
      <c r="Q12" s="16" t="s">
        <v>116</v>
      </c>
      <c r="R12" s="14">
        <f>'1 lentelė'!N17</f>
        <v>2018</v>
      </c>
      <c r="S12" s="14">
        <f>'1 lentelė'!O17</f>
        <v>2019</v>
      </c>
      <c r="T12" s="42">
        <f t="shared" si="0"/>
        <v>110463.53</v>
      </c>
      <c r="U12" s="42">
        <f>'VRPP 2 lentelė'!Q15</f>
        <v>93894</v>
      </c>
      <c r="V12" s="42">
        <f>'VRPP 2 lentelė'!N15</f>
        <v>8284.76</v>
      </c>
      <c r="W12" s="43">
        <f>'VRPP 2 lentelė'!M15</f>
        <v>8284.77</v>
      </c>
      <c r="X12" s="14" t="str">
        <f>'VRPP 3 lentelė'!L16</f>
        <v>P.N.722</v>
      </c>
      <c r="Y12" s="16" t="str">
        <f>'VRPP 3 lentelė'!M16</f>
        <v>Pagal veiksmų programą ERPF lėšomis atnaujintos bendrojo ugdymo mokyklos</v>
      </c>
      <c r="Z12" s="14">
        <f>'VRPP 3 lentelė'!N16</f>
        <v>1</v>
      </c>
      <c r="AA12" s="14"/>
      <c r="AB12" s="16"/>
      <c r="AC12" s="14"/>
      <c r="AD12" s="14"/>
      <c r="AE12" s="16"/>
      <c r="AF12" s="14"/>
      <c r="AG12" s="14"/>
      <c r="AH12" s="16"/>
      <c r="AI12" s="14"/>
      <c r="AJ12" s="14"/>
      <c r="AK12" s="16"/>
      <c r="AL12" s="14"/>
      <c r="AM12" s="14"/>
      <c r="AN12" s="16"/>
      <c r="AO12" s="16"/>
      <c r="AP12" s="64" t="str">
        <f>'3 lentelė'!E17</f>
        <v xml:space="preserve">Projekto įgyvendinimo metu numatoma modernizuoti Kalvarijos gimnazijos vidaus patalplas (sporto salę), esančias J. Basanavičiaus g. 16, Kalvarijos mieste,  bei modernizuotas patalpas aprūpinti reikalinga įranga ir baldais. </v>
      </c>
    </row>
    <row r="13" spans="2:42" ht="87" customHeight="1" x14ac:dyDescent="0.25">
      <c r="B13" s="14"/>
      <c r="C13" s="14"/>
      <c r="D13" s="14"/>
      <c r="E13" s="14"/>
      <c r="F13" s="14" t="str">
        <f>'VRPP 2 lentelė'!B16</f>
        <v>1.1.1.2.2</v>
      </c>
      <c r="G13" s="16" t="str">
        <f>'VRPP 2 lentelė'!C16</f>
        <v>R04-7724-220000-7242</v>
      </c>
      <c r="H13" s="16" t="str">
        <f>'VRPP 2 lentelė'!D16</f>
        <v>Ugdymo veiklos kokybės gerinimas Plutiškių gimnazijoje</v>
      </c>
      <c r="I13" s="16" t="str">
        <f>'VRPP 2 lentelė'!E16</f>
        <v>Kazlų Rūdos savivaldybės administracija</v>
      </c>
      <c r="J13" s="16" t="str">
        <f>'VRPP 2 lentelė'!F16</f>
        <v>Švietimo ir mokslo ministerija</v>
      </c>
      <c r="K13" s="16" t="str">
        <f>'VRPP 2 lentelė'!G16</f>
        <v>Kazlų Rūdos savivaldybė</v>
      </c>
      <c r="L13" s="16" t="str">
        <f>'VRPP 2 lentelė'!H16</f>
        <v>09.1.3-CPVA-R-724</v>
      </c>
      <c r="M13" s="14" t="str">
        <f>'VRPP 2 lentelė'!I16</f>
        <v>R</v>
      </c>
      <c r="N13" s="14" t="s">
        <v>913</v>
      </c>
      <c r="O13" s="14" t="s">
        <v>913</v>
      </c>
      <c r="P13" s="14" t="s">
        <v>913</v>
      </c>
      <c r="Q13" s="16" t="str">
        <f>'VRPP 2 lentelė'!K15</f>
        <v>pagr.</v>
      </c>
      <c r="R13" s="14" t="e">
        <f>'1 lentelė'!#REF!</f>
        <v>#REF!</v>
      </c>
      <c r="S13" s="14" t="e">
        <f>'1 lentelė'!#REF!</f>
        <v>#REF!</v>
      </c>
      <c r="T13" s="44">
        <f t="shared" si="0"/>
        <v>120936.48</v>
      </c>
      <c r="U13" s="44">
        <f>'VRPP 2 lentelė'!Q16</f>
        <v>102796</v>
      </c>
      <c r="V13" s="44">
        <f>'VRPP 2 lentelė'!N16</f>
        <v>9070.23</v>
      </c>
      <c r="W13" s="45">
        <f>'VRPP 2 lentelė'!M16</f>
        <v>9070.25</v>
      </c>
      <c r="X13" s="14" t="str">
        <f>'VRPP 3 lentelė'!L17</f>
        <v>P.N.722</v>
      </c>
      <c r="Y13" s="16" t="str">
        <f>'VRPP 3 lentelė'!M17</f>
        <v>Pagal veiksmų programą ERPF lėšomis atnaujintos bendrojo ugdymo mokyklos</v>
      </c>
      <c r="Z13" s="14">
        <f>'VRPP 3 lentelė'!N17</f>
        <v>1</v>
      </c>
      <c r="AA13" s="14"/>
      <c r="AB13" s="16"/>
      <c r="AC13" s="14"/>
      <c r="AD13" s="14"/>
      <c r="AE13" s="16"/>
      <c r="AF13" s="14"/>
      <c r="AG13" s="14"/>
      <c r="AH13" s="16"/>
      <c r="AI13" s="14"/>
      <c r="AJ13" s="14"/>
      <c r="AK13" s="16"/>
      <c r="AL13" s="14"/>
      <c r="AM13" s="14"/>
      <c r="AN13" s="16"/>
      <c r="AO13" s="16"/>
      <c r="AP13" s="64" t="str">
        <f>'3 lentelė'!E18</f>
        <v>Projekto įgyvendinimo metu numatoma atlikti Plutiškių gimnazijos pastato, esančio Mokyklos g. 4, Plutiškių k., Kazlų Rūdos sav., vidaus erdvių modernizavimą bei aprūpinti reikalinga įranga.</v>
      </c>
    </row>
    <row r="14" spans="2:42" ht="78.75" customHeight="1" x14ac:dyDescent="0.25">
      <c r="B14" s="14"/>
      <c r="C14" s="14"/>
      <c r="D14" s="14"/>
      <c r="E14" s="14"/>
      <c r="F14" s="14" t="str">
        <f>'VRPP 2 lentelė'!B17</f>
        <v>1.1.1.2.3</v>
      </c>
      <c r="G14" s="16" t="str">
        <f>'VRPP 2 lentelė'!C17</f>
        <v>R04-7724-220000-7243</v>
      </c>
      <c r="H14" s="16" t="str">
        <f>'VRPP 2 lentelė'!D17</f>
        <v>Mokyklų tinklo efektyvumo didinimas Vilkaviškio rajone</v>
      </c>
      <c r="I14" s="16" t="str">
        <f>'VRPP 2 lentelė'!E17</f>
        <v>Vilkaviškio rajono savivaldybės administracija</v>
      </c>
      <c r="J14" s="16" t="str">
        <f>'VRPP 2 lentelė'!F17</f>
        <v>Švietimo ir mokslo ministerija</v>
      </c>
      <c r="K14" s="16" t="str">
        <f>'VRPP 2 lentelė'!G17</f>
        <v>Vilkaviškio rajono savivaldybė</v>
      </c>
      <c r="L14" s="16" t="str">
        <f>'VRPP 2 lentelė'!H17</f>
        <v>09.1.3-CPVA-R-724</v>
      </c>
      <c r="M14" s="14" t="str">
        <f>'VRPP 2 lentelė'!I17</f>
        <v>R</v>
      </c>
      <c r="N14" s="14" t="s">
        <v>913</v>
      </c>
      <c r="O14" s="14" t="s">
        <v>913</v>
      </c>
      <c r="P14" s="14" t="s">
        <v>913</v>
      </c>
      <c r="Q14" s="16" t="str">
        <f>'VRPP 2 lentelė'!K16</f>
        <v>pagr.</v>
      </c>
      <c r="R14" s="14">
        <f>'1 lentelė'!N19</f>
        <v>2018</v>
      </c>
      <c r="S14" s="14">
        <f>'1 lentelė'!O19</f>
        <v>2020</v>
      </c>
      <c r="T14" s="44">
        <f t="shared" si="0"/>
        <v>377054.53</v>
      </c>
      <c r="U14" s="44">
        <f>'VRPP 2 lentelė'!Q17</f>
        <v>320496.34999999998</v>
      </c>
      <c r="V14" s="44">
        <f>'VRPP 2 lentelė'!N17</f>
        <v>28279.09</v>
      </c>
      <c r="W14" s="45">
        <f>'VRPP 2 lentelė'!M17</f>
        <v>28279.09</v>
      </c>
      <c r="X14" s="14" t="str">
        <f>'VRPP 3 lentelė'!L18</f>
        <v>P.N.722</v>
      </c>
      <c r="Y14" s="16" t="str">
        <f>'VRPP 3 lentelė'!M18</f>
        <v>Pagal veiksmų programą ERPF lėšomis atnaujintos bendrojo ugdymo mokyklos</v>
      </c>
      <c r="Z14" s="14">
        <f>'VRPP 3 lentelė'!N18</f>
        <v>1</v>
      </c>
      <c r="AA14" s="14"/>
      <c r="AB14" s="16"/>
      <c r="AC14" s="14"/>
      <c r="AD14" s="14"/>
      <c r="AE14" s="16"/>
      <c r="AF14" s="14"/>
      <c r="AG14" s="14"/>
      <c r="AH14" s="16"/>
      <c r="AI14" s="14"/>
      <c r="AJ14" s="14"/>
      <c r="AK14" s="16"/>
      <c r="AL14" s="14"/>
      <c r="AM14" s="14"/>
      <c r="AN14" s="16"/>
      <c r="AO14" s="16"/>
      <c r="AP14" s="64" t="str">
        <f>'3 lentelė'!E19</f>
        <v xml:space="preserve"> Projekto įgyvendinimo metu numatoma modernizuoti Vilkaviškio „Aušros“gimnazijos vidaus patalpas, esančias Vienybės g. 52, Vilkaviškyje, bei įsigyti reikiamą  įrangą ir baldus. </v>
      </c>
    </row>
    <row r="15" spans="2:42" ht="96" x14ac:dyDescent="0.25">
      <c r="B15" s="26"/>
      <c r="C15" s="26"/>
      <c r="D15" s="26"/>
      <c r="E15" s="26"/>
      <c r="F15" s="26" t="str">
        <f>'VRPP 2 lentelė'!B18</f>
        <v>1.1.1.2.4</v>
      </c>
      <c r="G15" s="16" t="str">
        <f>'VRPP 2 lentelė'!C18</f>
        <v>R04-7724-220000-7244</v>
      </c>
      <c r="H15" s="16" t="str">
        <f>'VRPP 2 lentelė'!D18</f>
        <v>Ugdymo kokybės gerinimas Marijampolės Rygiškių Jono gimnazijoje</v>
      </c>
      <c r="I15" s="16" t="str">
        <f>'VRPP 2 lentelė'!E18</f>
        <v>Marijampolės savivaldybės administracija</v>
      </c>
      <c r="J15" s="16" t="str">
        <f>'VRPP 2 lentelė'!F18</f>
        <v>Švietimo ir mokslo ministerija</v>
      </c>
      <c r="K15" s="16" t="str">
        <f>'VRPP 2 lentelė'!G18</f>
        <v>Marijampolės savivaldybė</v>
      </c>
      <c r="L15" s="16" t="str">
        <f>'VRPP 2 lentelė'!H18</f>
        <v>09.1.3-CPVA-R-724</v>
      </c>
      <c r="M15" s="14" t="str">
        <f>'VRPP 2 lentelė'!I18</f>
        <v>R</v>
      </c>
      <c r="N15" s="14" t="s">
        <v>913</v>
      </c>
      <c r="O15" s="14" t="s">
        <v>913</v>
      </c>
      <c r="P15" s="14" t="s">
        <v>913</v>
      </c>
      <c r="Q15" s="16" t="str">
        <f>'VRPP 2 lentelė'!K17</f>
        <v>pagr.</v>
      </c>
      <c r="R15" s="14">
        <f>'1 lentelė'!N20</f>
        <v>2018</v>
      </c>
      <c r="S15" s="14">
        <f>'1 lentelė'!O20</f>
        <v>2019</v>
      </c>
      <c r="T15" s="33">
        <f t="shared" si="0"/>
        <v>557868.85000000009</v>
      </c>
      <c r="U15" s="44">
        <f>'VRPP 2 lentelė'!Q18</f>
        <v>474188.52</v>
      </c>
      <c r="V15" s="44">
        <f>'VRPP 2 lentelė'!N18</f>
        <v>41840.160000000003</v>
      </c>
      <c r="W15" s="45">
        <f>'VRPP 2 lentelė'!M18</f>
        <v>41840.17</v>
      </c>
      <c r="X15" s="14" t="str">
        <f>'VRPP 3 lentelė'!L19</f>
        <v>P.N.722</v>
      </c>
      <c r="Y15" s="16" t="str">
        <f>'VRPP 3 lentelė'!M19</f>
        <v>Pagal veiksmų programą ERPF lėšomis atnaujintos bendrojo ugdymo mokyklos</v>
      </c>
      <c r="Z15" s="14">
        <f>'VRPP 3 lentelė'!N19</f>
        <v>1</v>
      </c>
      <c r="AA15" s="26"/>
      <c r="AB15" s="27"/>
      <c r="AC15" s="26"/>
      <c r="AD15" s="26"/>
      <c r="AE15" s="27"/>
      <c r="AF15" s="26"/>
      <c r="AG15" s="26"/>
      <c r="AH15" s="27"/>
      <c r="AI15" s="26"/>
      <c r="AJ15" s="26"/>
      <c r="AK15" s="27"/>
      <c r="AL15" s="26"/>
      <c r="AM15" s="26"/>
      <c r="AN15" s="27"/>
      <c r="AO15" s="27"/>
      <c r="AP15" s="64" t="str">
        <f>'3 lentelė'!E20</f>
        <v xml:space="preserve">Projekto įgyvendinimo metu numatoma modernizuoti Marijampolės Rygiškių Jono gimnazijos pastato, esančio Kauno g. 7, Marijampolėje, vidaus patalas, įrengiant modernias kūrybiškumą skatinančias edukacines erdves bei įsigyjant būtiną įrangą ir baldus, reikalingus kokybiškam ugdymui(si) užtikrinti. </v>
      </c>
    </row>
    <row r="16" spans="2:42" ht="132" x14ac:dyDescent="0.25">
      <c r="B16" s="26"/>
      <c r="C16" s="26"/>
      <c r="D16" s="26"/>
      <c r="E16" s="26"/>
      <c r="F16" s="26" t="str">
        <f>'VRPP 2 lentelė'!B19</f>
        <v>1.1.1.2.5</v>
      </c>
      <c r="G16" s="16" t="str">
        <f>'VRPP 2 lentelė'!C19</f>
        <v>R04-7724-220000-7245</v>
      </c>
      <c r="H16" s="16" t="str">
        <f>'VRPP 2 lentelė'!D19</f>
        <v>Šakių rajono savivaldybės mokyklų tinklo efektyvumo didinimas</v>
      </c>
      <c r="I16" s="16" t="str">
        <f>'VRPP 2 lentelė'!E19</f>
        <v>Šakių rajono savivaldybės administracija</v>
      </c>
      <c r="J16" s="16" t="str">
        <f>'VRPP 2 lentelė'!F19</f>
        <v>Švietimo ir mokslo ministerija</v>
      </c>
      <c r="K16" s="16" t="str">
        <f>'VRPP 2 lentelė'!G19</f>
        <v>Šakių  rajono savivaldybė</v>
      </c>
      <c r="L16" s="16" t="str">
        <f>'VRPP 2 lentelė'!H19</f>
        <v xml:space="preserve">09.1.3-CPVA-R-724 </v>
      </c>
      <c r="M16" s="14" t="str">
        <f>'VRPP 2 lentelė'!I19</f>
        <v>R</v>
      </c>
      <c r="N16" s="14" t="s">
        <v>913</v>
      </c>
      <c r="O16" s="14" t="s">
        <v>913</v>
      </c>
      <c r="P16" s="14" t="s">
        <v>913</v>
      </c>
      <c r="Q16" s="16" t="str">
        <f>'VRPP 2 lentelė'!K18</f>
        <v>pagr.</v>
      </c>
      <c r="R16" s="14" t="e">
        <f>'1 lentelė'!#REF!</f>
        <v>#REF!</v>
      </c>
      <c r="S16" s="14" t="e">
        <f>'1 lentelė'!#REF!</f>
        <v>#REF!</v>
      </c>
      <c r="T16" s="33">
        <f t="shared" si="0"/>
        <v>290086.32999999996</v>
      </c>
      <c r="U16" s="44">
        <f>'VRPP 2 lentelė'!Q19</f>
        <v>246573.38</v>
      </c>
      <c r="V16" s="44">
        <f>'VRPP 2 lentelė'!N19</f>
        <v>21756.47</v>
      </c>
      <c r="W16" s="45">
        <f>'VRPP 2 lentelė'!M19</f>
        <v>21756.48</v>
      </c>
      <c r="X16" s="14" t="str">
        <f>'VRPP 3 lentelė'!L20</f>
        <v>P.N.722</v>
      </c>
      <c r="Y16" s="16" t="str">
        <f>'VRPP 3 lentelė'!M20</f>
        <v>Pagal veiksmų programą ERPF lėšomis atnaujintos bendrojo ugdymo mokyklos</v>
      </c>
      <c r="Z16" s="14">
        <f>'VRPP 3 lentelė'!N20</f>
        <v>2</v>
      </c>
      <c r="AA16" s="26"/>
      <c r="AB16" s="27"/>
      <c r="AC16" s="26"/>
      <c r="AD16" s="26"/>
      <c r="AE16" s="27"/>
      <c r="AF16" s="26"/>
      <c r="AG16" s="26"/>
      <c r="AH16" s="27"/>
      <c r="AI16" s="26"/>
      <c r="AJ16" s="26"/>
      <c r="AK16" s="27"/>
      <c r="AL16" s="26"/>
      <c r="AM16" s="26"/>
      <c r="AN16" s="27"/>
      <c r="AO16" s="27"/>
      <c r="AP16" s="64" t="str">
        <f>'3 lentelė'!E21</f>
        <v>Projekto įgyvendinimo metu planuojama modernizuoti Kriūkų mokyklos vidaus patalpas, esančias Mokyklos g. 2, Joginiškių k., ir Lekėčių mokyklos vidaus patalpas, esančias Pušyno g. 8, Lekėčių mstl., bei šioms mokykloms įsigyti baldų ir įrangos ikimokykliniam ir priešmokykliniam ugdymui bei lauko žaidimų aikštelių įrangą. Lekėčių mokyklai papildomai planuojama įsigyti pradiniam bei neformaliam ugdymui reikalingus baldus ir įrangą.</v>
      </c>
    </row>
    <row r="17" spans="2:42" ht="81.75" customHeight="1" x14ac:dyDescent="0.25">
      <c r="B17" s="26"/>
      <c r="C17" s="26"/>
      <c r="D17" s="26"/>
      <c r="E17" s="39" t="s">
        <v>477</v>
      </c>
      <c r="F17" s="26" t="str">
        <f>'VRPP 2 lentelė'!B21</f>
        <v>1.1.1.3.1</v>
      </c>
      <c r="G17" s="16" t="str">
        <f>'VRPP 2 lentelė'!C21</f>
        <v>R04-7725-240200-7251</v>
      </c>
      <c r="H17" s="16" t="str">
        <f>'VRPP 2 lentelė'!D21</f>
        <v>Neformaliojo švietimo infrastruktūros tobulinimas Marijampolėje</v>
      </c>
      <c r="I17" s="16" t="str">
        <f>'VRPP 2 lentelė'!E21</f>
        <v>Marijampolės savivaldybės administracija</v>
      </c>
      <c r="J17" s="16" t="str">
        <f>'VRPP 2 lentelė'!F21</f>
        <v>Švietimo ir mokslo ministerija</v>
      </c>
      <c r="K17" s="16" t="str">
        <f>'VRPP 2 lentelė'!G21</f>
        <v>Marijampolės
savivaldybė</v>
      </c>
      <c r="L17" s="16" t="str">
        <f>'VRPP 2 lentelė'!H21</f>
        <v xml:space="preserve">09.1.3-CPVA-R-725 </v>
      </c>
      <c r="M17" s="14" t="str">
        <f>'VRPP 2 lentelė'!I21</f>
        <v>R</v>
      </c>
      <c r="N17" s="14" t="s">
        <v>913</v>
      </c>
      <c r="O17" s="14" t="s">
        <v>913</v>
      </c>
      <c r="P17" s="14" t="s">
        <v>913</v>
      </c>
      <c r="Q17" s="16" t="str">
        <f>'VRPP 2 lentelė'!K19</f>
        <v>pagr.</v>
      </c>
      <c r="R17" s="26">
        <f>'1 lentelė'!N23</f>
        <v>2017</v>
      </c>
      <c r="S17" s="26">
        <f>'1 lentelė'!O23</f>
        <v>2019</v>
      </c>
      <c r="T17" s="33">
        <f t="shared" si="0"/>
        <v>721036.6</v>
      </c>
      <c r="U17" s="33">
        <f>'VRPP 2 lentelė'!Q21</f>
        <v>612881.11</v>
      </c>
      <c r="V17" s="33">
        <f>'VRPP 2 lentelė'!N21</f>
        <v>0</v>
      </c>
      <c r="W17" s="33">
        <f>'VRPP 2 lentelė'!M21</f>
        <v>108155.49</v>
      </c>
      <c r="X17" s="26" t="str">
        <f>'VRPP 3 lentelė'!L22</f>
        <v>P.N.723</v>
      </c>
      <c r="Y17" s="16" t="str">
        <f>'VRPP 3 lentelė'!M22</f>
        <v>Pagal veiksmų programą ERPF lėšomis atnaujintos neformaliojo ugdymo įstaigos</v>
      </c>
      <c r="Z17" s="26">
        <f>'VRPP 3 lentelė'!N22</f>
        <v>1</v>
      </c>
      <c r="AA17" s="26"/>
      <c r="AB17" s="27"/>
      <c r="AC17" s="26"/>
      <c r="AD17" s="26"/>
      <c r="AE17" s="27"/>
      <c r="AF17" s="26"/>
      <c r="AG17" s="26"/>
      <c r="AH17" s="27"/>
      <c r="AI17" s="26"/>
      <c r="AJ17" s="26"/>
      <c r="AK17" s="27"/>
      <c r="AL17" s="26"/>
      <c r="AM17" s="26"/>
      <c r="AN17" s="27"/>
      <c r="AO17" s="27"/>
      <c r="AP17" s="16" t="str">
        <f>'3 lentelė'!E23</f>
        <v>Projekto įgyvendinimo metu numatoma modernizuoti Marijampolės moksleivių kūrybos centro padalinio, esančio R. Juknevičiaus g. 28, Marijampolėje, infrastruktūrą ir aprūpinti patalpas nauja būtiniausia neformalaus vaikų švietimo programoms vykdyti įranga ir baldais.</v>
      </c>
    </row>
    <row r="18" spans="2:42" ht="72" x14ac:dyDescent="0.25">
      <c r="B18" s="26"/>
      <c r="C18" s="26"/>
      <c r="D18" s="26"/>
      <c r="E18" s="26"/>
      <c r="F18" s="26" t="str">
        <f>'VRPP 2 lentelė'!B22</f>
        <v>1.1.1.3.2</v>
      </c>
      <c r="G18" s="16" t="str">
        <f>'VRPP 2 lentelė'!C22</f>
        <v>R04-7725-240000-7252</v>
      </c>
      <c r="H18" s="16" t="str">
        <f>'VRPP 2 lentelė'!D22</f>
        <v>Neformaliojo švietimo veiklų kokybės gerinimas Kalvarijos meno mokykloje</v>
      </c>
      <c r="I18" s="16" t="str">
        <f>'VRPP 2 lentelė'!E22</f>
        <v>Kalvarijos meno mokykla</v>
      </c>
      <c r="J18" s="16" t="str">
        <f>'VRPP 2 lentelė'!F22</f>
        <v>Švietimo ir mokslo ministerija</v>
      </c>
      <c r="K18" s="16" t="str">
        <f>'VRPP 2 lentelė'!G22</f>
        <v>Kalvarijos savivaldybė</v>
      </c>
      <c r="L18" s="16" t="str">
        <f>'VRPP 2 lentelė'!H22</f>
        <v xml:space="preserve">09.1.3-CPVA-R-725 </v>
      </c>
      <c r="M18" s="14" t="str">
        <f>'VRPP 2 lentelė'!I22</f>
        <v>R</v>
      </c>
      <c r="N18" s="14" t="s">
        <v>913</v>
      </c>
      <c r="O18" s="14" t="s">
        <v>913</v>
      </c>
      <c r="P18" s="14" t="s">
        <v>913</v>
      </c>
      <c r="Q18" s="16" t="s">
        <v>116</v>
      </c>
      <c r="R18" s="26">
        <f>'1 lentelė'!N24</f>
        <v>2018</v>
      </c>
      <c r="S18" s="26">
        <f>'1 lentelė'!O24</f>
        <v>2019</v>
      </c>
      <c r="T18" s="33">
        <f t="shared" si="0"/>
        <v>143272.79999999999</v>
      </c>
      <c r="U18" s="33">
        <f>'VRPP 2 lentelė'!Q22</f>
        <v>121781.88</v>
      </c>
      <c r="V18" s="33">
        <f>'VRPP 2 lentelė'!N22</f>
        <v>0</v>
      </c>
      <c r="W18" s="33">
        <f>'VRPP 2 lentelė'!M22</f>
        <v>21490.92</v>
      </c>
      <c r="X18" s="26" t="str">
        <f>'VRPP 3 lentelė'!L23</f>
        <v>P.N.723</v>
      </c>
      <c r="Y18" s="16" t="str">
        <f>'VRPP 3 lentelė'!M23</f>
        <v>Pagal veiksmų programą ERPF lėšomis atnaujintos neformaliojo ugdymo įstaigos</v>
      </c>
      <c r="Z18" s="26">
        <f>'VRPP 3 lentelė'!N23</f>
        <v>1</v>
      </c>
      <c r="AA18" s="26"/>
      <c r="AB18" s="27"/>
      <c r="AC18" s="26"/>
      <c r="AD18" s="26"/>
      <c r="AE18" s="27"/>
      <c r="AF18" s="26"/>
      <c r="AG18" s="26"/>
      <c r="AH18" s="27"/>
      <c r="AI18" s="26"/>
      <c r="AJ18" s="26"/>
      <c r="AK18" s="27"/>
      <c r="AL18" s="26"/>
      <c r="AM18" s="26"/>
      <c r="AN18" s="27"/>
      <c r="AO18" s="27"/>
      <c r="AP18" s="16" t="str">
        <f>'3 lentelė'!E24</f>
        <v>Projekto įgyvendinimo metu numatoma modernizuoti  Kalvarijos meno mokyklos, esančios adresu Vytauto g. 11, Kalvarija, vidaus patalpas bei įsigyti šiuolaikiškius instrumentus, ugdymo priemones, kompiuterinę įrangą ir baldus.</v>
      </c>
    </row>
    <row r="19" spans="2:42" ht="84" x14ac:dyDescent="0.25">
      <c r="B19" s="26"/>
      <c r="C19" s="26"/>
      <c r="D19" s="26"/>
      <c r="E19" s="26"/>
      <c r="F19" s="26" t="str">
        <f>'VRPP 2 lentelė'!B23</f>
        <v>1.1.1.3.3</v>
      </c>
      <c r="G19" s="16" t="str">
        <f>'VRPP 2 lentelė'!C23</f>
        <v>R04-7725-240000-7253</v>
      </c>
      <c r="H19" s="16" t="str">
        <f>'VRPP 2 lentelė'!D23</f>
        <v>Neformaliojo švietimo infrastruktūros tobulinimas Kazlų Rūdoje</v>
      </c>
      <c r="I19" s="16" t="str">
        <f>'VRPP 2 lentelė'!E23</f>
        <v>Kazlų Rūdos savivaldybės administracija</v>
      </c>
      <c r="J19" s="16" t="str">
        <f>'VRPP 2 lentelė'!F23</f>
        <v>Švietimo ir mokslo ministerija</v>
      </c>
      <c r="K19" s="16" t="str">
        <f>'VRPP 2 lentelė'!G23</f>
        <v>Kazlų Rūdos savivaldybė</v>
      </c>
      <c r="L19" s="16" t="str">
        <f>'VRPP 2 lentelė'!H23</f>
        <v xml:space="preserve">09.1.3-CPVA-R-725 </v>
      </c>
      <c r="M19" s="14" t="str">
        <f>'VRPP 2 lentelė'!I23</f>
        <v>R</v>
      </c>
      <c r="N19" s="14" t="s">
        <v>913</v>
      </c>
      <c r="O19" s="14" t="s">
        <v>913</v>
      </c>
      <c r="P19" s="14" t="s">
        <v>913</v>
      </c>
      <c r="Q19" s="16" t="str">
        <f>'VRPP 2 lentelė'!K21</f>
        <v>pagr.</v>
      </c>
      <c r="R19" s="26" t="e">
        <f>'1 lentelė'!#REF!</f>
        <v>#REF!</v>
      </c>
      <c r="S19" s="26" t="e">
        <f>'1 lentelė'!#REF!</f>
        <v>#REF!</v>
      </c>
      <c r="T19" s="33">
        <f t="shared" si="0"/>
        <v>188988.13</v>
      </c>
      <c r="U19" s="33">
        <f>'VRPP 2 lentelė'!Q23</f>
        <v>132469.34</v>
      </c>
      <c r="V19" s="33">
        <f>'VRPP 2 lentelė'!N23</f>
        <v>0</v>
      </c>
      <c r="W19" s="33">
        <f>'VRPP 2 lentelė'!M23</f>
        <v>56518.79</v>
      </c>
      <c r="X19" s="26" t="str">
        <f>'VRPP 3 lentelė'!L24</f>
        <v>P.N.723</v>
      </c>
      <c r="Y19" s="16" t="str">
        <f>'VRPP 3 lentelė'!M24</f>
        <v>Pagal veiksmų programą ERPF lėšomis atnaujintos neformaliojo ugdymo įstaigos</v>
      </c>
      <c r="Z19" s="26">
        <f>'VRPP 3 lentelė'!N24</f>
        <v>1</v>
      </c>
      <c r="AA19" s="26"/>
      <c r="AB19" s="27"/>
      <c r="AC19" s="26"/>
      <c r="AD19" s="26"/>
      <c r="AE19" s="27"/>
      <c r="AF19" s="26"/>
      <c r="AG19" s="26"/>
      <c r="AH19" s="27"/>
      <c r="AI19" s="26"/>
      <c r="AJ19" s="26"/>
      <c r="AK19" s="27"/>
      <c r="AL19" s="26"/>
      <c r="AM19" s="26"/>
      <c r="AN19" s="27"/>
      <c r="AO19" s="27"/>
      <c r="AP19" s="16" t="str">
        <f>'3 lentelė'!E25</f>
        <v>Projekto įgyvendinimo metu planuojama atlikti Kazlų Rūdos sporto centro, esančio Daukanto g. 18, Kazlų Rūdoje, vidaus remonto darbus. Projekto metu numatoma įsigyti reikalingiausią įrangą dziudo, graikų-romėnų imtynių, fitneso užsiėmimams, krepšiniui ir tinkliniui bei spinteles persirengimo patalpoms.</v>
      </c>
    </row>
    <row r="20" spans="2:42" ht="72" x14ac:dyDescent="0.25">
      <c r="B20" s="26"/>
      <c r="C20" s="26"/>
      <c r="D20" s="26"/>
      <c r="E20" s="26"/>
      <c r="F20" s="26" t="str">
        <f>'VRPP 2 lentelė'!B24</f>
        <v>1.1.1.3.4</v>
      </c>
      <c r="G20" s="16" t="str">
        <f>'VRPP 2 lentelė'!C24</f>
        <v>R04-7725-240000-7254</v>
      </c>
      <c r="H20" s="16" t="str">
        <f>'VRPP 2 lentelė'!D24</f>
        <v>Neformaliojo švietimo infrastruktūros tobulinimas Vilkaviškio rajono savivaldybėje</v>
      </c>
      <c r="I20" s="16" t="str">
        <f>'VRPP 2 lentelė'!E24</f>
        <v>Vilkaviškio rajono savivaldybės administracija</v>
      </c>
      <c r="J20" s="16" t="str">
        <f>'VRPP 2 lentelė'!F24</f>
        <v>Švietimo ir mokslo ministerija</v>
      </c>
      <c r="K20" s="16" t="str">
        <f>'VRPP 2 lentelė'!G24</f>
        <v>Vilkaviškio rajono savivaldybė</v>
      </c>
      <c r="L20" s="16" t="str">
        <f>'VRPP 2 lentelė'!H24</f>
        <v xml:space="preserve">09.1.3-CPVA-R-725 </v>
      </c>
      <c r="M20" s="14" t="str">
        <f>'VRPP 2 lentelė'!I24</f>
        <v>R</v>
      </c>
      <c r="N20" s="14" t="s">
        <v>913</v>
      </c>
      <c r="O20" s="14" t="s">
        <v>913</v>
      </c>
      <c r="P20" s="14" t="s">
        <v>913</v>
      </c>
      <c r="Q20" s="16" t="str">
        <f>'VRPP 2 lentelė'!K22</f>
        <v>pagr.</v>
      </c>
      <c r="R20" s="26">
        <f>'1 lentelė'!N26</f>
        <v>2017</v>
      </c>
      <c r="S20" s="26">
        <f>'1 lentelė'!O26</f>
        <v>2020</v>
      </c>
      <c r="T20" s="33">
        <f t="shared" si="0"/>
        <v>492274.18</v>
      </c>
      <c r="U20" s="33">
        <f>'VRPP 2 lentelė'!Q24</f>
        <v>418433.05</v>
      </c>
      <c r="V20" s="33">
        <f>'VRPP 2 lentelė'!N24</f>
        <v>0</v>
      </c>
      <c r="W20" s="33">
        <f>'VRPP 2 lentelė'!M24</f>
        <v>73841.13</v>
      </c>
      <c r="X20" s="26" t="str">
        <f>'VRPP 3 lentelė'!L25</f>
        <v>P.N.723</v>
      </c>
      <c r="Y20" s="16" t="str">
        <f>'VRPP 3 lentelė'!M25</f>
        <v>Pagal veiksmų programą ERPF lėšomis atnaujintos neformaliojo ugdymo įstaigos</v>
      </c>
      <c r="Z20" s="26">
        <f>'VRPP 3 lentelė'!N25</f>
        <v>1</v>
      </c>
      <c r="AA20" s="26"/>
      <c r="AB20" s="27"/>
      <c r="AC20" s="26"/>
      <c r="AD20" s="26"/>
      <c r="AE20" s="27"/>
      <c r="AF20" s="26"/>
      <c r="AG20" s="26"/>
      <c r="AH20" s="27"/>
      <c r="AI20" s="26"/>
      <c r="AJ20" s="26"/>
      <c r="AK20" s="27"/>
      <c r="AL20" s="26"/>
      <c r="AM20" s="26"/>
      <c r="AN20" s="27"/>
      <c r="AO20" s="27"/>
      <c r="AP20" s="16" t="str">
        <f>'3 lentelė'!E26</f>
        <v>Projekto įgyvendinimo metu numatoma modernizuoti Vilkaviškio vaikų ir jaunimo centro, esančio Vytauto g. 26, Vilkaviškyje, vidaus patalpas bei įsigyti reikalingą įrangą ir baldus vykdyti neformalaus ugdymo veiklai.</v>
      </c>
    </row>
    <row r="21" spans="2:42" ht="72" x14ac:dyDescent="0.25">
      <c r="B21" s="26"/>
      <c r="C21" s="26"/>
      <c r="D21" s="26"/>
      <c r="E21" s="26"/>
      <c r="F21" s="26" t="str">
        <f>'VRPP 2 lentelė'!B25</f>
        <v>1.1.1.3.5</v>
      </c>
      <c r="G21" s="16" t="str">
        <f>'VRPP 2 lentelė'!C25</f>
        <v>R04-7725-240000-7255</v>
      </c>
      <c r="H21" s="16" t="str">
        <f>'VRPP 2 lentelė'!D25</f>
        <v>Neformaliojo švietimo infrastruktūros tobulinimas Šakių mieste</v>
      </c>
      <c r="I21" s="16" t="str">
        <f>'VRPP 2 lentelė'!E25</f>
        <v>Šakių rajono savivaldybės administracija</v>
      </c>
      <c r="J21" s="16" t="str">
        <f>'VRPP 2 lentelė'!F25</f>
        <v>Švietimo ir mokslo ministerija</v>
      </c>
      <c r="K21" s="16" t="str">
        <f>'VRPP 2 lentelė'!G25</f>
        <v>Šakių rajono savivaldybė</v>
      </c>
      <c r="L21" s="16" t="str">
        <f>'VRPP 2 lentelė'!H25</f>
        <v xml:space="preserve">09.1.3-CPVA-R-725 </v>
      </c>
      <c r="M21" s="14" t="str">
        <f>'VRPP 2 lentelė'!I25</f>
        <v>R</v>
      </c>
      <c r="N21" s="14" t="s">
        <v>913</v>
      </c>
      <c r="O21" s="14" t="s">
        <v>913</v>
      </c>
      <c r="P21" s="14" t="s">
        <v>913</v>
      </c>
      <c r="Q21" s="16" t="str">
        <f>'VRPP 2 lentelė'!K23</f>
        <v>pagr.</v>
      </c>
      <c r="R21" s="26">
        <f>'1 lentelė'!N27</f>
        <v>2018</v>
      </c>
      <c r="S21" s="26">
        <f>'1 lentelė'!O27</f>
        <v>2020</v>
      </c>
      <c r="T21" s="33">
        <f t="shared" si="0"/>
        <v>374285.3</v>
      </c>
      <c r="U21" s="33">
        <f>'VRPP 2 lentelė'!Q25</f>
        <v>318142.5</v>
      </c>
      <c r="V21" s="33">
        <f>'VRPP 2 lentelė'!N25</f>
        <v>0</v>
      </c>
      <c r="W21" s="33">
        <f>'VRPP 2 lentelė'!M25</f>
        <v>56142.8</v>
      </c>
      <c r="X21" s="26" t="str">
        <f>'VRPP 3 lentelė'!L26</f>
        <v>P.N.723</v>
      </c>
      <c r="Y21" s="16" t="str">
        <f>'VRPP 3 lentelė'!M26</f>
        <v>Pagal veiksmų programą ERPF lėšomis atnaujintos neformaliojo ugdymo įstaigos</v>
      </c>
      <c r="Z21" s="26">
        <f>'VRPP 3 lentelė'!N26</f>
        <v>1</v>
      </c>
      <c r="AA21" s="26"/>
      <c r="AB21" s="27"/>
      <c r="AC21" s="26"/>
      <c r="AD21" s="26"/>
      <c r="AE21" s="27"/>
      <c r="AF21" s="26"/>
      <c r="AG21" s="26"/>
      <c r="AH21" s="27"/>
      <c r="AI21" s="26"/>
      <c r="AJ21" s="26"/>
      <c r="AK21" s="27"/>
      <c r="AL21" s="26"/>
      <c r="AM21" s="26"/>
      <c r="AN21" s="27"/>
      <c r="AO21" s="27"/>
      <c r="AP21" s="16" t="str">
        <f>'3 lentelė'!E27</f>
        <v xml:space="preserve">Projekto metu numatoma suremontuoti Šakių rajono meno mokyklos ir Šakių rajono savivaldybės jaunimo kūrybos ir sporto centro patalpas bei įsigyti reikiamą įrangą. </v>
      </c>
    </row>
    <row r="22" spans="2:42" ht="112.5" customHeight="1" x14ac:dyDescent="0.25">
      <c r="B22" s="26"/>
      <c r="C22" s="69" t="str">
        <f>'VRPP 2 lentelė'!B26</f>
        <v>1.2</v>
      </c>
      <c r="D22" s="69" t="str">
        <f>'VRPP 2 lentelė'!B27</f>
        <v>1.2.1</v>
      </c>
      <c r="E22" s="69" t="str">
        <f>'VRPP 2 lentelė'!B28</f>
        <v>1.2.1.1</v>
      </c>
      <c r="F22" s="26" t="str">
        <f>'VRPP 2 lentelė'!B29</f>
        <v>1.2.1.1.1</v>
      </c>
      <c r="G22" s="16" t="str">
        <f>'VRPP 2 lentelė'!C29</f>
        <v>R04-3302-440000-3021</v>
      </c>
      <c r="H22" s="16" t="str">
        <f>'VRPP 2 lentelė'!D29</f>
        <v>Pastato, esančio Atgimimo g. 5, Kazlų Rūdoje, restauracija, pritaikant jį bendruomenės poreikiams</v>
      </c>
      <c r="I22" s="16" t="str">
        <f>'VRPP 2 lentelė'!E29</f>
        <v>Kazlų Rūdos savivaldybės administracija</v>
      </c>
      <c r="J22" s="16" t="str">
        <f>'VRPP 2 lentelė'!F29</f>
        <v>Kultūros ministerija</v>
      </c>
      <c r="K22" s="16" t="str">
        <f>'VRPP 2 lentelė'!G29</f>
        <v>Kazlų Rūdos savivaldybė</v>
      </c>
      <c r="L22" s="16" t="str">
        <f>'VRPP 2 lentelė'!H29</f>
        <v>05.4.1-CPVA-R-302</v>
      </c>
      <c r="M22" s="14" t="str">
        <f>'VRPP 2 lentelė'!I29</f>
        <v>R</v>
      </c>
      <c r="N22" s="26" t="s">
        <v>797</v>
      </c>
      <c r="O22" s="26" t="s">
        <v>913</v>
      </c>
      <c r="P22" s="26" t="s">
        <v>913</v>
      </c>
      <c r="Q22" s="27" t="s">
        <v>116</v>
      </c>
      <c r="R22" s="26" t="e">
        <f>'1 lentelė'!#REF!</f>
        <v>#REF!</v>
      </c>
      <c r="S22" s="26" t="e">
        <f>'1 lentelė'!#REF!</f>
        <v>#REF!</v>
      </c>
      <c r="T22" s="33">
        <f t="shared" si="0"/>
        <v>692819.57000000007</v>
      </c>
      <c r="U22" s="33">
        <f>'VRPP 2 lentelė'!Q29</f>
        <v>588896.63</v>
      </c>
      <c r="V22" s="33">
        <f>'VRPP 2 lentelė'!N29</f>
        <v>0</v>
      </c>
      <c r="W22" s="33">
        <f>'VRPP 2 lentelė'!M29</f>
        <v>103922.94</v>
      </c>
      <c r="X22" s="26" t="str">
        <f>'VRPP 3 lentelė'!L30</f>
        <v>P.B.209</v>
      </c>
      <c r="Y22" s="16" t="str">
        <f>'VRPP 3 lentelė'!M30</f>
        <v>Numatomo apsilankymų remiamuose kultūros ir gamtos paveldo objektuose bei turistų traukos vietose skaičiaus padidėjimas</v>
      </c>
      <c r="Z22" s="46">
        <f>'VRPP 3 lentelė'!N30</f>
        <v>3727</v>
      </c>
      <c r="AA22" s="26" t="str">
        <f>'VRPP 3 lentelė'!O30</f>
        <v>P.S.335</v>
      </c>
      <c r="AB22" s="16" t="str">
        <f>'VRPP 3 lentelė'!P30</f>
        <v>Sutvarkyti, įrengti ir pritaikyti lankymui gamtos ir kultūros paveldo objektai ir teritorijos</v>
      </c>
      <c r="AC22" s="26">
        <f>'VRPP 3 lentelė'!Q30</f>
        <v>1</v>
      </c>
      <c r="AD22" s="26"/>
      <c r="AE22" s="27"/>
      <c r="AF22" s="26"/>
      <c r="AG22" s="26"/>
      <c r="AH22" s="27"/>
      <c r="AI22" s="26"/>
      <c r="AJ22" s="26"/>
      <c r="AK22" s="27"/>
      <c r="AL22" s="26"/>
      <c r="AM22" s="26"/>
      <c r="AN22" s="27"/>
      <c r="AO22" s="27"/>
      <c r="AP22" s="16" t="str">
        <f>'3 lentelė'!E31</f>
        <v>Įgyvendinant projektą bus atlikti kultūros paveldo objekto – pastato, esančio Atgimimo g.5, Kazlų Rūdoje – tvarkybos ir rekonstrukcijos bei aplinkos sutvarkymo darbai bei įsigytama įranga reikalinga muziejinei, edukacinei ir kitoms kultūrinėms veikloms vykdyti.</v>
      </c>
    </row>
    <row r="23" spans="2:42" ht="56.25" customHeight="1" x14ac:dyDescent="0.25">
      <c r="B23" s="26"/>
      <c r="C23" s="26"/>
      <c r="D23" s="26"/>
      <c r="E23" s="69" t="str">
        <f>'VRPP 2 lentelė'!B30</f>
        <v>1.2.1.2</v>
      </c>
      <c r="F23" s="26" t="str">
        <f>'VRPP 2 lentelė'!B31</f>
        <v>1.2.1.2.1</v>
      </c>
      <c r="G23" s="16" t="str">
        <f>'VRPP 2 lentelė'!C31</f>
        <v>R04-3305-340000-3051</v>
      </c>
      <c r="H23" s="16" t="str">
        <f>'VRPP 2 lentelė'!D31</f>
        <v>Kalvarijos savivaldybės viešosios bibliotekos patalpų pritaikymas bendruomenės poreikiams</v>
      </c>
      <c r="I23" s="16" t="str">
        <f>'VRPP 2 lentelė'!E31</f>
        <v>Kalvarijos savivaldybės administracija</v>
      </c>
      <c r="J23" s="16" t="str">
        <f>'VRPP 2 lentelė'!F31</f>
        <v>Kultūros ministerija</v>
      </c>
      <c r="K23" s="16" t="str">
        <f>'VRPP 2 lentelė'!G31</f>
        <v>Kalvarijos savivaldybė</v>
      </c>
      <c r="L23" s="16" t="str">
        <f>'VRPP 2 lentelė'!H31</f>
        <v>07.1.1-CPVA-R-305</v>
      </c>
      <c r="M23" s="26" t="str">
        <f>'VRPP 2 lentelė'!I31</f>
        <v>R</v>
      </c>
      <c r="N23" s="26" t="str">
        <f>'VRPP 2 lentelė'!J31</f>
        <v>ITI</v>
      </c>
      <c r="O23" s="26" t="s">
        <v>913</v>
      </c>
      <c r="P23" s="26" t="s">
        <v>913</v>
      </c>
      <c r="Q23" s="27" t="s">
        <v>116</v>
      </c>
      <c r="R23" s="26" t="e">
        <f>'1 lentelė'!#REF!</f>
        <v>#REF!</v>
      </c>
      <c r="S23" s="26" t="e">
        <f>'1 lentelė'!#REF!</f>
        <v>#REF!</v>
      </c>
      <c r="T23" s="33">
        <f t="shared" si="0"/>
        <v>648236</v>
      </c>
      <c r="U23" s="33">
        <f>'VRPP 2 lentelė'!Q31</f>
        <v>551000</v>
      </c>
      <c r="V23" s="33">
        <f>'VRPP 2 lentelė'!R31</f>
        <v>0</v>
      </c>
      <c r="W23" s="33">
        <f>'VRPP 2 lentelė'!M31</f>
        <v>97236</v>
      </c>
      <c r="X23" s="26" t="str">
        <f>'VRPP 3 lentelė'!L32</f>
        <v>P.N.304</v>
      </c>
      <c r="Y23" s="16" t="str">
        <f>'VRPP 3 lentelė'!M32</f>
        <v>Modernizuoti 
kultūros 
infrastruktūros 
objektai</v>
      </c>
      <c r="Z23" s="26">
        <f>'VRPP 3 lentelė'!N32</f>
        <v>1</v>
      </c>
      <c r="AA23" s="26"/>
      <c r="AB23" s="27"/>
      <c r="AC23" s="26"/>
      <c r="AD23" s="26"/>
      <c r="AE23" s="27"/>
      <c r="AF23" s="26"/>
      <c r="AG23" s="26"/>
      <c r="AH23" s="27"/>
      <c r="AI23" s="26"/>
      <c r="AJ23" s="26"/>
      <c r="AK23" s="27"/>
      <c r="AL23" s="26"/>
      <c r="AM23" s="26"/>
      <c r="AN23" s="27"/>
      <c r="AO23" s="27"/>
      <c r="AP23" s="16" t="str">
        <f>'3 lentelė'!E33</f>
        <v>Projekto įgyvendinimo metu bus atlikti pastato, esančio Laisvės g. 2 Kalvarijoje, rekonstrukcijos darbai bei įsigyta ir sumontuota įranga bei baldai būtini kultūrinėms paslaugoms teikti.</v>
      </c>
    </row>
    <row r="24" spans="2:42" ht="60" x14ac:dyDescent="0.25">
      <c r="B24" s="26"/>
      <c r="C24" s="26"/>
      <c r="D24" s="26"/>
      <c r="E24" s="26"/>
      <c r="F24" s="26" t="str">
        <f>'VRPP 2 lentelė'!B32</f>
        <v>1.2.1.2.2</v>
      </c>
      <c r="G24" s="16" t="str">
        <f>'VRPP 2 lentelė'!C32</f>
        <v>R04-3305-340000-3052</v>
      </c>
      <c r="H24" s="16" t="str">
        <f>'VRPP 2 lentelė'!D32</f>
        <v>Viešosios Petro Kriaučiūno bibliotekos Vytauto g. 22 paslaugų plėtra</v>
      </c>
      <c r="I24" s="16" t="str">
        <f>'VRPP 2 lentelė'!E32</f>
        <v>Marijampolės savivaldybės administracija</v>
      </c>
      <c r="J24" s="16" t="str">
        <f>'VRPP 2 lentelė'!F32</f>
        <v>Kultūros ministerija</v>
      </c>
      <c r="K24" s="16" t="str">
        <f>'VRPP 2 lentelė'!G32</f>
        <v>Marijampolės savivaldybė</v>
      </c>
      <c r="L24" s="16" t="str">
        <f>'VRPP 2 lentelė'!H32</f>
        <v>07.1.1-CPVA-R-305</v>
      </c>
      <c r="M24" s="26" t="str">
        <f>'VRPP 2 lentelė'!I32</f>
        <v>R</v>
      </c>
      <c r="N24" s="26" t="str">
        <f>'VRPP 2 lentelė'!J32</f>
        <v>ITI</v>
      </c>
      <c r="O24" s="26" t="s">
        <v>913</v>
      </c>
      <c r="P24" s="26" t="s">
        <v>913</v>
      </c>
      <c r="Q24" s="27" t="s">
        <v>116</v>
      </c>
      <c r="R24" s="26" t="e">
        <f>'1 lentelė'!#REF!</f>
        <v>#REF!</v>
      </c>
      <c r="S24" s="26" t="e">
        <f>'1 lentelė'!#REF!</f>
        <v>#REF!</v>
      </c>
      <c r="T24" s="33">
        <f t="shared" si="0"/>
        <v>582850</v>
      </c>
      <c r="U24" s="33">
        <f>'VRPP 2 lentelė'!Q32</f>
        <v>478000</v>
      </c>
      <c r="V24" s="33">
        <f>'VRPP 2 lentelė'!N32</f>
        <v>0</v>
      </c>
      <c r="W24" s="33">
        <f>'VRPP 2 lentelė'!M32</f>
        <v>104850</v>
      </c>
      <c r="X24" s="26" t="str">
        <f>'VRPP 3 lentelė'!L33</f>
        <v>P.N.304</v>
      </c>
      <c r="Y24" s="16" t="str">
        <f>'VRPP 3 lentelė'!M33</f>
        <v>Modernizuoti 
kultūros 
infrastruktūros 
objektai</v>
      </c>
      <c r="Z24" s="26">
        <f>'VRPP 3 lentelė'!N33</f>
        <v>1</v>
      </c>
      <c r="AA24" s="26"/>
      <c r="AB24" s="27"/>
      <c r="AC24" s="26"/>
      <c r="AD24" s="26"/>
      <c r="AE24" s="27"/>
      <c r="AF24" s="26"/>
      <c r="AG24" s="26"/>
      <c r="AH24" s="27"/>
      <c r="AI24" s="26"/>
      <c r="AJ24" s="26"/>
      <c r="AK24" s="27"/>
      <c r="AL24" s="26"/>
      <c r="AM24" s="26"/>
      <c r="AN24" s="27"/>
      <c r="AO24" s="27"/>
      <c r="AP24" s="16" t="str">
        <f>'3 lentelė'!E34</f>
        <v>Projekto įgyvendinimo metu numatoma rekonstruoti Marijampolės Petro Kriaučiūno viešosios bibliotekos pastatą, esantį  Vytauto g. 22, Marijampolėje, bei įsigyti įrangos ir baldų komplektą bibliotekos paslaugoms teikti.</v>
      </c>
    </row>
    <row r="25" spans="2:42" ht="33.75" customHeight="1" x14ac:dyDescent="0.25">
      <c r="B25" s="26"/>
      <c r="C25" s="69" t="str">
        <f>'VRPP 2 lentelė'!B33</f>
        <v>1.3</v>
      </c>
      <c r="D25" s="69" t="str">
        <f>'VRPP 2 lentelė'!B34</f>
        <v>1.3.1</v>
      </c>
      <c r="E25" s="69" t="str">
        <f>'VRPP 2 lentelė'!B35</f>
        <v>1.3.1.1</v>
      </c>
      <c r="F25" s="26" t="str">
        <f>'VRPP 2 lentelė'!B36</f>
        <v>1.3.1.1.1</v>
      </c>
      <c r="G25" s="16" t="str">
        <f>'VRPP 2 lentelė'!C36</f>
        <v>R04-4407-275000-4071</v>
      </c>
      <c r="H25" s="16" t="str">
        <f>'VRPP 2 lentelė'!D36</f>
        <v>Socialinių paslaugų infrastruktūros plėtra Kazlų Rūdoje</v>
      </c>
      <c r="I25" s="16" t="str">
        <f>'VRPP 2 lentelė'!E36</f>
        <v>VšĮ Kazlų Rūdos socialinės paramo centras</v>
      </c>
      <c r="J25" s="16" t="str">
        <f>'VRPP 2 lentelė'!F36</f>
        <v>Socialinės apsaugos ir darbo ministerija</v>
      </c>
      <c r="K25" s="16" t="str">
        <f>'VRPP 2 lentelė'!G36</f>
        <v>Kazlų Rūdos savivaldybė</v>
      </c>
      <c r="L25" s="16" t="str">
        <f>'VRPP 2 lentelė'!H36</f>
        <v>08.1.1-CPVA-R-407</v>
      </c>
      <c r="M25" s="14" t="str">
        <f>'VRPP 2 lentelė'!I36</f>
        <v>R</v>
      </c>
      <c r="N25" s="14" t="str">
        <f>'VRPP 2 lentelė'!J36</f>
        <v>-</v>
      </c>
      <c r="O25" s="26" t="s">
        <v>913</v>
      </c>
      <c r="P25" s="26" t="s">
        <v>913</v>
      </c>
      <c r="Q25" s="27" t="s">
        <v>116</v>
      </c>
      <c r="R25" s="26">
        <f>'1 lentelė'!N38</f>
        <v>2017</v>
      </c>
      <c r="S25" s="26">
        <f>'1 lentelė'!O38</f>
        <v>2017</v>
      </c>
      <c r="T25" s="33">
        <f t="shared" ref="T25:T68" si="1">U25+V25+W25</f>
        <v>78314.27</v>
      </c>
      <c r="U25" s="33">
        <f>'VRPP 2 lentelė'!Q36</f>
        <v>66567.13</v>
      </c>
      <c r="V25" s="33">
        <f>'VRPP 2 lentelė'!N36</f>
        <v>11747.14</v>
      </c>
      <c r="W25" s="33">
        <v>0</v>
      </c>
      <c r="X25" s="26" t="str">
        <f>'VRPP 3 lentelė'!L37</f>
        <v>P.S.361</v>
      </c>
      <c r="Y25" s="16" t="str">
        <f>'VRPP 3 lentelė'!M37</f>
        <v>Investicijas 
gavusių 
socialinių 
paslaugų 
infrastruktūros 
objektų skaičius</v>
      </c>
      <c r="Z25" s="26">
        <f>'VRPP 3 lentelė'!N37</f>
        <v>1</v>
      </c>
      <c r="AA25" s="26" t="str">
        <f>'VRPP 3 lentelė'!O37</f>
        <v>R.N.403</v>
      </c>
      <c r="AB25" s="16" t="str">
        <f>'VRPP 3 lentelė'!P37</f>
        <v>Tikslinių grupių asmenys, gavę tiesioginės naudos iš investicijų į socialinių paslaugų infrastruktūrą</v>
      </c>
      <c r="AC25" s="26">
        <f>'VRPP 3 lentelė'!Q37</f>
        <v>16</v>
      </c>
      <c r="AD25" s="26" t="str">
        <f>'VRPP 3 lentelė'!R37</f>
        <v>R.N.404</v>
      </c>
      <c r="AE25" s="16" t="str">
        <f>'VRPP 3 lentelė'!S37</f>
        <v>Investicijas gavusiose įstaigose esančios vietos socialinių paslaugų gavėjams</v>
      </c>
      <c r="AF25" s="26">
        <f>'VRPP 3 lentelė'!T37</f>
        <v>40</v>
      </c>
      <c r="AG25" s="26"/>
      <c r="AH25" s="27"/>
      <c r="AI25" s="26"/>
      <c r="AJ25" s="26"/>
      <c r="AK25" s="27"/>
      <c r="AL25" s="26"/>
      <c r="AM25" s="26"/>
      <c r="AN25" s="27"/>
      <c r="AO25" s="27"/>
      <c r="AP25" s="16" t="str">
        <f>'3 lentelė'!E38</f>
        <v>Projekto įgyvendinimo metu numatoma rekonstruoti Senelių globos namų pastatą, esantį Maironio g. 12, Kazlų Rūdoje, bei suremontuoti pagrindinį įėjimą į kiemą ir pastatą, pritaikant  neįgaliems senyvo amžiaus asmenims. Projekto metu bus įsigyta įranga, būtina socialinėms paslaugoms teikti.</v>
      </c>
    </row>
    <row r="26" spans="2:42" ht="96" x14ac:dyDescent="0.25">
      <c r="B26" s="26"/>
      <c r="C26" s="26"/>
      <c r="D26" s="26"/>
      <c r="E26" s="26"/>
      <c r="F26" s="26" t="str">
        <f>'VRPP 2 lentelė'!B37</f>
        <v>1.3.1.1.2</v>
      </c>
      <c r="G26" s="16" t="str">
        <f>'VRPP 2 lentelė'!C37</f>
        <v>R04-4407-270200-4072</v>
      </c>
      <c r="H26" s="16" t="str">
        <f>'VRPP 2 lentelė'!D37</f>
        <v>Socialinių paslaugų infrastruktūros plėtra Marijampolės savivaldybėje</v>
      </c>
      <c r="I26" s="16" t="str">
        <f>'VRPP 2 lentelė'!E37</f>
        <v>Marijampolės savivaldybės administracija</v>
      </c>
      <c r="J26" s="16" t="str">
        <f>'VRPP 2 lentelė'!F37</f>
        <v>Socialinės apsaugos ir darbo ministerija</v>
      </c>
      <c r="K26" s="16" t="str">
        <f>'VRPP 2 lentelė'!G37</f>
        <v>Marijampolės savivaldybė</v>
      </c>
      <c r="L26" s="16" t="str">
        <f>'VRPP 2 lentelė'!H37</f>
        <v>08.1.1-CPVA-R-407</v>
      </c>
      <c r="M26" s="14" t="str">
        <f>'VRPP 2 lentelė'!I37</f>
        <v>R</v>
      </c>
      <c r="N26" s="14" t="str">
        <f>'VRPP 2 lentelė'!J37</f>
        <v>-</v>
      </c>
      <c r="O26" s="26" t="s">
        <v>913</v>
      </c>
      <c r="P26" s="26" t="s">
        <v>913</v>
      </c>
      <c r="Q26" s="27" t="s">
        <v>116</v>
      </c>
      <c r="R26" s="26" t="e">
        <f>'1 lentelė'!#REF!</f>
        <v>#REF!</v>
      </c>
      <c r="S26" s="26" t="e">
        <f>'1 lentelė'!#REF!</f>
        <v>#REF!</v>
      </c>
      <c r="T26" s="33">
        <f t="shared" si="1"/>
        <v>424473.92000000004</v>
      </c>
      <c r="U26" s="33">
        <f>'VRPP 2 lentelė'!Q37</f>
        <v>360802.83</v>
      </c>
      <c r="V26" s="33">
        <f>'VRPP 2 lentelė'!N37</f>
        <v>0</v>
      </c>
      <c r="W26" s="33">
        <f>'VRPP 2 lentelė'!M37</f>
        <v>63671.09</v>
      </c>
      <c r="X26" s="26" t="str">
        <f>'VRPP 3 lentelė'!L38</f>
        <v>P.S.361</v>
      </c>
      <c r="Y26" s="16" t="str">
        <f>'VRPP 3 lentelė'!M38</f>
        <v>Investicijas 
gavusių 
socialinių 
paslaugų 
infrastruktūros 
objektų skaičius</v>
      </c>
      <c r="Z26" s="26">
        <f>'VRPP 3 lentelė'!N38</f>
        <v>1</v>
      </c>
      <c r="AA26" s="26" t="str">
        <f>'VRPP 3 lentelė'!O38</f>
        <v>R.N.403</v>
      </c>
      <c r="AB26" s="16" t="str">
        <f>'VRPP 3 lentelė'!P38</f>
        <v>Tikslinių grupių asmenys, gavę tiesioginės naudos iš investicijų į socialinių paslaugų infrastruktūrą</v>
      </c>
      <c r="AC26" s="26">
        <f>'VRPP 3 lentelė'!Q38</f>
        <v>37</v>
      </c>
      <c r="AD26" s="26" t="str">
        <f>'VRPP 3 lentelė'!R38</f>
        <v>R.N.404</v>
      </c>
      <c r="AE26" s="16" t="str">
        <f>'VRPP 3 lentelė'!S38</f>
        <v>Investicijas gavusiose įstaigose esančios vietos socialinių paslaugų gavėjams</v>
      </c>
      <c r="AF26" s="26">
        <f>'VRPP 3 lentelė'!T38</f>
        <v>25</v>
      </c>
      <c r="AG26" s="26"/>
      <c r="AH26" s="27"/>
      <c r="AI26" s="26"/>
      <c r="AJ26" s="26"/>
      <c r="AK26" s="27"/>
      <c r="AL26" s="26"/>
      <c r="AM26" s="26"/>
      <c r="AN26" s="27"/>
      <c r="AO26" s="27"/>
      <c r="AP26" s="16" t="str">
        <f>'3 lentelė'!E39</f>
        <v>Projekto įgyvendinimo metu numatoma modernizuoti Marijampolės socialinės pagalbos centro Kartų namų padalinio, esančio Bažnyčios g. 19, Marijampolėje, infrastruktūrą. Taip pat papildomai prie jau esamų 15 vietų numatoma įkurti 10 naujų ilgalaikės socialinės globos vietų senyvo amžiaus asmenims.</v>
      </c>
    </row>
    <row r="27" spans="2:42" ht="84" x14ac:dyDescent="0.25">
      <c r="B27" s="26"/>
      <c r="C27" s="26"/>
      <c r="D27" s="26"/>
      <c r="E27" s="26"/>
      <c r="F27" s="26" t="str">
        <f>'VRPP 2 lentelė'!B38</f>
        <v>1.3.1.1.3</v>
      </c>
      <c r="G27" s="16" t="str">
        <f>'VRPP 2 lentelė'!C38</f>
        <v>R04-4407-270000-4073</v>
      </c>
      <c r="H27" s="16" t="str">
        <f>'VRPP 2 lentelė'!D38</f>
        <v>Socialinių paslaugų infrastruktūros plėtra Šakių rajone</v>
      </c>
      <c r="I27" s="16" t="str">
        <f>'VRPP 2 lentelė'!E38</f>
        <v>VšĮ Kudirkos Naumiesčio parapijos socialinės pagalbos centras</v>
      </c>
      <c r="J27" s="16" t="str">
        <f>'VRPP 2 lentelė'!F38</f>
        <v>Socialinės apsaugos ir darbo ministerija</v>
      </c>
      <c r="K27" s="16" t="str">
        <f>'VRPP 2 lentelė'!G38</f>
        <v>Šakių rajono savivaldybė</v>
      </c>
      <c r="L27" s="16" t="str">
        <f>'VRPP 2 lentelė'!H38</f>
        <v>08.1.1-CPVA-R-407</v>
      </c>
      <c r="M27" s="14" t="str">
        <f>'VRPP 2 lentelė'!I38</f>
        <v>R</v>
      </c>
      <c r="N27" s="14" t="str">
        <f>'VRPP 2 lentelė'!J38</f>
        <v>-</v>
      </c>
      <c r="O27" s="26" t="s">
        <v>913</v>
      </c>
      <c r="P27" s="26" t="s">
        <v>913</v>
      </c>
      <c r="Q27" s="27" t="s">
        <v>116</v>
      </c>
      <c r="R27" s="26" t="e">
        <f>'1 lentelė'!#REF!</f>
        <v>#REF!</v>
      </c>
      <c r="S27" s="26" t="e">
        <f>'1 lentelė'!#REF!</f>
        <v>#REF!</v>
      </c>
      <c r="T27" s="33">
        <f t="shared" si="1"/>
        <v>191592.03</v>
      </c>
      <c r="U27" s="33">
        <f>'VRPP 2 lentelė'!Q38</f>
        <v>162503.85</v>
      </c>
      <c r="V27" s="33">
        <f>'VRPP 2 lentelė'!N38</f>
        <v>28677.15</v>
      </c>
      <c r="W27" s="33">
        <f>'VRPP 2 lentelė'!O38</f>
        <v>411.03</v>
      </c>
      <c r="X27" s="26" t="str">
        <f>'VRPP 3 lentelė'!L39</f>
        <v>P.S.361</v>
      </c>
      <c r="Y27" s="16" t="str">
        <f>'VRPP 3 lentelė'!M39</f>
        <v>Investicijas 
gavusių 
socialinių 
paslaugų 
infrastruktūros 
objektų skaičius</v>
      </c>
      <c r="Z27" s="26">
        <f>'VRPP 3 lentelė'!N39</f>
        <v>1</v>
      </c>
      <c r="AA27" s="26" t="str">
        <f>'VRPP 3 lentelė'!O39</f>
        <v>R.N.403</v>
      </c>
      <c r="AB27" s="16" t="str">
        <f>'VRPP 3 lentelė'!P39</f>
        <v>Tikslinių grupių asmenys, gavę tiesioginės naudos iš investicijų į socialinių paslaugų infrastruktūrą</v>
      </c>
      <c r="AC27" s="26">
        <f>'VRPP 3 lentelė'!Q39</f>
        <v>16</v>
      </c>
      <c r="AD27" s="26" t="str">
        <f>'VRPP 3 lentelė'!R39</f>
        <v>R.N.404</v>
      </c>
      <c r="AE27" s="16" t="str">
        <f>'VRPP 3 lentelė'!S39</f>
        <v>Investicijas gavusiose įstaigose esančios vietos socialinių paslaugų gavėjams</v>
      </c>
      <c r="AF27" s="26">
        <f>'VRPP 3 lentelė'!T39</f>
        <v>10</v>
      </c>
      <c r="AG27" s="26"/>
      <c r="AH27" s="27"/>
      <c r="AI27" s="26"/>
      <c r="AJ27" s="26"/>
      <c r="AK27" s="27"/>
      <c r="AL27" s="26"/>
      <c r="AM27" s="26"/>
      <c r="AN27" s="27"/>
      <c r="AO27" s="27"/>
      <c r="AP27" s="16" t="str">
        <f>'3 lentelė'!E40</f>
        <v>Projekto įgyvendinimo metu numatoma rekonstruoti  Kudirkos Naumiesčio parapijos socialinės pagalbos centro pastatą, esantį P. Mašioto g. 20, Kudirkos Naumiestyje, įkuriant jame grupinio gyvenimo namus bei maksimaliai pritaikant juos senyvo amžiaus asmenų ir asmenų su negalia poreikiams.</v>
      </c>
    </row>
    <row r="28" spans="2:42" ht="84" x14ac:dyDescent="0.25">
      <c r="B28" s="26"/>
      <c r="C28" s="26"/>
      <c r="D28" s="26"/>
      <c r="E28" s="26"/>
      <c r="F28" s="26" t="str">
        <f>'VRPP 2 lentelė'!B39</f>
        <v>1.3.1.1.4</v>
      </c>
      <c r="G28" s="16" t="str">
        <f>'VRPP 2 lentelė'!C39</f>
        <v>R04-4407-270000-4074</v>
      </c>
      <c r="H28" s="16" t="str">
        <f>'VRPP 2 lentelė'!D39</f>
        <v>Socialinių paslaugų infrastruktūros plėtra Vilkaviškio rajono savivaldybėje</v>
      </c>
      <c r="I28" s="16" t="str">
        <f>'VRPP 2 lentelė'!E39</f>
        <v>Gudkaimio kaimo bendruomenė</v>
      </c>
      <c r="J28" s="16" t="str">
        <f>'VRPP 2 lentelė'!F39</f>
        <v>Socialinės apsaugos ir darbo ministerija</v>
      </c>
      <c r="K28" s="16" t="str">
        <f>'VRPP 2 lentelė'!G39</f>
        <v>Vilkaviškio rajono savivaldybė</v>
      </c>
      <c r="L28" s="16" t="str">
        <f>'VRPP 2 lentelė'!H39</f>
        <v>08.1.1-CPVA-R-407</v>
      </c>
      <c r="M28" s="14" t="str">
        <f>'VRPP 2 lentelė'!I39</f>
        <v>R</v>
      </c>
      <c r="N28" s="14" t="str">
        <f>'VRPP 2 lentelė'!J39</f>
        <v>-</v>
      </c>
      <c r="O28" s="26" t="s">
        <v>913</v>
      </c>
      <c r="P28" s="26" t="s">
        <v>913</v>
      </c>
      <c r="Q28" s="27" t="s">
        <v>116</v>
      </c>
      <c r="R28" s="26" t="e">
        <f>'1 lentelė'!#REF!</f>
        <v>#REF!</v>
      </c>
      <c r="S28" s="26" t="e">
        <f>'1 lentelė'!#REF!</f>
        <v>#REF!</v>
      </c>
      <c r="T28" s="33">
        <f t="shared" si="1"/>
        <v>349285.84</v>
      </c>
      <c r="U28" s="33">
        <f>'VRPP 2 lentelė'!Q39</f>
        <v>296892.96000000002</v>
      </c>
      <c r="V28" s="33">
        <f>'VRPP 2 lentelė'!N39</f>
        <v>52392.88</v>
      </c>
      <c r="W28" s="34">
        <v>0</v>
      </c>
      <c r="X28" s="26" t="str">
        <f>'VRPP 3 lentelė'!L40</f>
        <v>P.S.361</v>
      </c>
      <c r="Y28" s="16" t="str">
        <f>'VRPP 3 lentelė'!M40</f>
        <v>Investicijas 
gavusių 
socialinių 
paslaugų 
infrastruktūros 
objektų skaičius</v>
      </c>
      <c r="Z28" s="26">
        <f>'VRPP 3 lentelė'!N40</f>
        <v>1</v>
      </c>
      <c r="AA28" s="26" t="str">
        <f>'VRPP 3 lentelė'!O40</f>
        <v>R.N.403</v>
      </c>
      <c r="AB28" s="16" t="str">
        <f>'VRPP 3 lentelė'!P40</f>
        <v>Tikslinių grupių asmenys, gavę tiesioginės naudos iš investicijų į socialinių paslaugų infrastruktūrą</v>
      </c>
      <c r="AC28" s="26">
        <f>'VRPP 3 lentelė'!Q40</f>
        <v>25</v>
      </c>
      <c r="AD28" s="26" t="str">
        <f>'VRPP 3 lentelė'!R40</f>
        <v>R.N.404</v>
      </c>
      <c r="AE28" s="16" t="str">
        <f>'VRPP 3 lentelė'!S40</f>
        <v>Investicijas gavusiose įstaigose esančios vietos socialinių paslaugų gavėjams</v>
      </c>
      <c r="AF28" s="26">
        <f>'VRPP 3 lentelė'!T40</f>
        <v>20</v>
      </c>
      <c r="AG28" s="26"/>
      <c r="AH28" s="27"/>
      <c r="AI28" s="26"/>
      <c r="AJ28" s="26"/>
      <c r="AK28" s="27"/>
      <c r="AL28" s="26"/>
      <c r="AM28" s="26"/>
      <c r="AN28" s="27"/>
      <c r="AO28" s="27"/>
      <c r="AP28" s="16" t="str">
        <f>'3 lentelė'!E41</f>
        <v>Siekiant įkurti savarankiško gyvenimo namus, projekto įgyvendinimo metu numatoma atlikti pastato, esančio Prapuolenių k. 1, Vilkaviškio r. sav. kapitalinio remonto darbus bei sutvarkyti aplink pastatą esančią teritoriją.  Projekto metu numatoma įrengti 12 vietų automobilių parkavimo aikštelę.</v>
      </c>
    </row>
    <row r="29" spans="2:42" ht="48" x14ac:dyDescent="0.25">
      <c r="B29" s="26"/>
      <c r="C29" s="26"/>
      <c r="D29" s="69" t="str">
        <f>'VRPP 2 lentelė'!B40</f>
        <v>1.3.2</v>
      </c>
      <c r="E29" s="69" t="str">
        <f>'VRPP 2 lentelė'!B41</f>
        <v>1.3.2.1</v>
      </c>
      <c r="F29" s="26" t="str">
        <f>'VRPP 2 lentelė'!B42</f>
        <v>1.3.2.1.1</v>
      </c>
      <c r="G29" s="16" t="str">
        <f>'VRPP 2 lentelė'!C42</f>
        <v>R04-4408-260000-4081</v>
      </c>
      <c r="H29" s="16" t="str">
        <f>'VRPP 2 lentelė'!D42</f>
        <v>Šakių rajono savivaldybės socialinio būsto fondo plėtra</v>
      </c>
      <c r="I29" s="16" t="str">
        <f>'VRPP 2 lentelė'!E42</f>
        <v>Šakių rajono savivaldybės administracija</v>
      </c>
      <c r="J29" s="16" t="str">
        <f>'VRPP 2 lentelė'!F42</f>
        <v>Socialinės apsaugos ir darbo ministerija</v>
      </c>
      <c r="K29" s="16" t="str">
        <f>'VRPP 2 lentelė'!G42</f>
        <v>Šakių rajono savivaldybė</v>
      </c>
      <c r="L29" s="16" t="str">
        <f>'VRPP 2 lentelė'!H42</f>
        <v>08.1.1-CPVA-R-408</v>
      </c>
      <c r="M29" s="14" t="str">
        <f>'VRPP 2 lentelė'!I42</f>
        <v>R</v>
      </c>
      <c r="N29" s="14" t="str">
        <f>'VRPP 2 lentelė'!J40</f>
        <v>-</v>
      </c>
      <c r="O29" s="26" t="s">
        <v>913</v>
      </c>
      <c r="P29" s="26" t="s">
        <v>913</v>
      </c>
      <c r="Q29" s="27" t="s">
        <v>116</v>
      </c>
      <c r="R29" s="26">
        <f>'1 lentelė'!N44</f>
        <v>2016</v>
      </c>
      <c r="S29" s="26">
        <f>'1 lentelė'!O44</f>
        <v>2023</v>
      </c>
      <c r="T29" s="33">
        <f t="shared" si="1"/>
        <v>382769.30000000005</v>
      </c>
      <c r="U29" s="33">
        <f>'VRPP 2 lentelė'!Q42</f>
        <v>325350.08</v>
      </c>
      <c r="V29" s="34">
        <v>0</v>
      </c>
      <c r="W29" s="33">
        <f>'VRPP 2 lentelė'!M42</f>
        <v>57419.22</v>
      </c>
      <c r="X29" s="26" t="str">
        <f>'VRPP 3 lentelė'!L43</f>
        <v>P.S.362</v>
      </c>
      <c r="Y29" s="16" t="str">
        <f>'VRPP 3 lentelė'!M43</f>
        <v>Naujai įrengtų ar įsigytų socialinių būstų skaičius</v>
      </c>
      <c r="Z29" s="26">
        <f>'VRPP 3 lentelė'!N43</f>
        <v>8</v>
      </c>
      <c r="AA29" s="26"/>
      <c r="AB29" s="27"/>
      <c r="AC29" s="26"/>
      <c r="AD29" s="26"/>
      <c r="AE29" s="27"/>
      <c r="AF29" s="26"/>
      <c r="AG29" s="26"/>
      <c r="AH29" s="27"/>
      <c r="AI29" s="26"/>
      <c r="AJ29" s="26"/>
      <c r="AK29" s="27"/>
      <c r="AL29" s="26"/>
      <c r="AM29" s="26"/>
      <c r="AN29" s="27"/>
      <c r="AO29" s="27"/>
      <c r="AP29" s="16" t="str">
        <f>'3 lentelė'!E44</f>
        <v>Projekto įgyvendinimo metu bus įsigyjami 23 butai Šakių rajone.</v>
      </c>
    </row>
    <row r="30" spans="2:42" ht="72" x14ac:dyDescent="0.25">
      <c r="B30" s="26"/>
      <c r="C30" s="26"/>
      <c r="D30" s="26"/>
      <c r="E30" s="26"/>
      <c r="F30" s="26"/>
      <c r="G30" s="16" t="str">
        <f>'VRPP 2 lentelė'!C43</f>
        <v>R04-4408-252600-4082</v>
      </c>
      <c r="H30" s="16" t="str">
        <f>'VRPP 2 lentelė'!D43</f>
        <v xml:space="preserve">Socialinio būsto fondo plėtra Marijampolės savivaldybėje </v>
      </c>
      <c r="I30" s="16" t="str">
        <f>'VRPP 2 lentelė'!E43</f>
        <v>Marijampolės savivaldybės administracija</v>
      </c>
      <c r="J30" s="16" t="str">
        <f>'VRPP 2 lentelė'!F43</f>
        <v>Socialinės apsaugos ir darbo ministerija</v>
      </c>
      <c r="K30" s="16" t="str">
        <f>'VRPP 2 lentelė'!G43</f>
        <v>Marijampolės savivaldybė</v>
      </c>
      <c r="L30" s="16" t="str">
        <f>'VRPP 2 lentelė'!H43</f>
        <v>08.1.1-CPVA-R-408</v>
      </c>
      <c r="M30" s="14" t="str">
        <f>'VRPP 2 lentelė'!I43</f>
        <v>R</v>
      </c>
      <c r="N30" s="14" t="str">
        <f>'VRPP 2 lentelė'!J41</f>
        <v>-</v>
      </c>
      <c r="O30" s="26" t="s">
        <v>913</v>
      </c>
      <c r="P30" s="26" t="s">
        <v>913</v>
      </c>
      <c r="Q30" s="27" t="s">
        <v>116</v>
      </c>
      <c r="R30" s="26">
        <f>'1 lentelė'!N45</f>
        <v>2016</v>
      </c>
      <c r="S30" s="26">
        <f>'1 lentelė'!O45</f>
        <v>2019</v>
      </c>
      <c r="T30" s="33">
        <f t="shared" si="1"/>
        <v>1811014.1600000001</v>
      </c>
      <c r="U30" s="33">
        <f>'VRPP 2 lentelė'!Q43</f>
        <v>1539362.04</v>
      </c>
      <c r="V30" s="34">
        <v>0</v>
      </c>
      <c r="W30" s="33">
        <f>'VRPP 2 lentelė'!M43</f>
        <v>271652.12</v>
      </c>
      <c r="X30" s="26" t="str">
        <f>'VRPP 3 lentelė'!L44</f>
        <v>P.S.362</v>
      </c>
      <c r="Y30" s="16" t="str">
        <f>'VRPP 3 lentelė'!M44</f>
        <v>Naujai įrengtų ar įsigytų socialinių būstų skaičius</v>
      </c>
      <c r="Z30" s="26">
        <f>'VRPP 3 lentelė'!N44</f>
        <v>36</v>
      </c>
      <c r="AA30" s="26"/>
      <c r="AB30" s="27"/>
      <c r="AC30" s="26"/>
      <c r="AD30" s="26"/>
      <c r="AE30" s="27"/>
      <c r="AF30" s="26"/>
      <c r="AG30" s="26"/>
      <c r="AH30" s="27"/>
      <c r="AI30" s="26"/>
      <c r="AJ30" s="26"/>
      <c r="AK30" s="27"/>
      <c r="AL30" s="26"/>
      <c r="AM30" s="26"/>
      <c r="AN30" s="27"/>
      <c r="AO30" s="27"/>
      <c r="AP30" s="16" t="str">
        <f>'3 lentelė'!E45</f>
        <v>Projekto įgyvendinimo metu numatoma atlikti gyvenamojo pastato, esančio Vytauto g. 49, Marijampolėje, atnaujinimo (modernizavimo) ir kapitalinio remonto darbus, įrengiant jame 77 socialinius būstus bei įsigyti būtiną įrangą (77 vnt. elektrines virykles su orkaitėmis).</v>
      </c>
    </row>
    <row r="31" spans="2:42" ht="48" x14ac:dyDescent="0.25">
      <c r="B31" s="26"/>
      <c r="C31" s="26"/>
      <c r="D31" s="26"/>
      <c r="E31" s="26"/>
      <c r="F31" s="26"/>
      <c r="G31" s="16" t="str">
        <f>'VRPP 2 lentelė'!C44</f>
        <v>R04-4408-260000-4083</v>
      </c>
      <c r="H31" s="16" t="str">
        <f>'VRPP 2 lentelė'!D44</f>
        <v>Socialinio būsto fondo plėtra Kalvarijos savivaldybėje</v>
      </c>
      <c r="I31" s="16" t="str">
        <f>'VRPP 2 lentelė'!E44</f>
        <v>Kalvarijos savivaldybės administracija</v>
      </c>
      <c r="J31" s="16" t="str">
        <f>'VRPP 2 lentelė'!F44</f>
        <v>Socialinės apsaugos ir darbo ministerija</v>
      </c>
      <c r="K31" s="16" t="str">
        <f>'VRPP 2 lentelė'!G44</f>
        <v>Kalvarijos savivaldybė</v>
      </c>
      <c r="L31" s="16" t="str">
        <f>'VRPP 2 lentelė'!H44</f>
        <v>08.1.1-CPVA-R-408</v>
      </c>
      <c r="M31" s="14" t="str">
        <f>'VRPP 2 lentelė'!I44</f>
        <v>R</v>
      </c>
      <c r="N31" s="14" t="str">
        <f>'VRPP 2 lentelė'!J42</f>
        <v>-</v>
      </c>
      <c r="O31" s="26" t="s">
        <v>913</v>
      </c>
      <c r="P31" s="26" t="s">
        <v>913</v>
      </c>
      <c r="Q31" s="27" t="s">
        <v>116</v>
      </c>
      <c r="R31" s="26" t="e">
        <f>'1 lentelė'!#REF!</f>
        <v>#REF!</v>
      </c>
      <c r="S31" s="26" t="e">
        <f>'1 lentelė'!#REF!</f>
        <v>#REF!</v>
      </c>
      <c r="T31" s="33">
        <f t="shared" si="1"/>
        <v>310380.90000000002</v>
      </c>
      <c r="U31" s="33">
        <f>'VRPP 2 lentelė'!Q44</f>
        <v>263823.76</v>
      </c>
      <c r="V31" s="34">
        <v>0</v>
      </c>
      <c r="W31" s="33">
        <f>'VRPP 2 lentelė'!M44</f>
        <v>46557.14</v>
      </c>
      <c r="X31" s="26" t="str">
        <f>'VRPP 3 lentelė'!L45</f>
        <v>P.S.362</v>
      </c>
      <c r="Y31" s="16" t="str">
        <f>'VRPP 3 lentelė'!M45</f>
        <v>Naujai įrengtų ar įsigytų socialinių būstų skaičius</v>
      </c>
      <c r="Z31" s="26">
        <f>'VRPP 3 lentelė'!N45</f>
        <v>6</v>
      </c>
      <c r="AA31" s="26"/>
      <c r="AB31" s="27"/>
      <c r="AC31" s="26"/>
      <c r="AD31" s="26"/>
      <c r="AE31" s="27"/>
      <c r="AF31" s="26"/>
      <c r="AG31" s="26"/>
      <c r="AH31" s="27"/>
      <c r="AI31" s="26"/>
      <c r="AJ31" s="26"/>
      <c r="AK31" s="27"/>
      <c r="AL31" s="26"/>
      <c r="AM31" s="26"/>
      <c r="AN31" s="27"/>
      <c r="AO31" s="27"/>
      <c r="AP31" s="16" t="str">
        <f>'3 lentelė'!E46</f>
        <v>Projekto metu planuojama įsigyti 20 socialinių būstų bei jiems būtina įranga (20 vnt. viryklių su orkaitėmis).</v>
      </c>
    </row>
    <row r="32" spans="2:42" ht="48" x14ac:dyDescent="0.25">
      <c r="B32" s="26"/>
      <c r="C32" s="26"/>
      <c r="D32" s="26"/>
      <c r="E32" s="26"/>
      <c r="F32" s="26"/>
      <c r="G32" s="16" t="str">
        <f>'VRPP 2 lentelė'!C45</f>
        <v>R04-4408-262500-4084</v>
      </c>
      <c r="H32" s="16" t="str">
        <f>'VRPP 2 lentelė'!D45</f>
        <v>Socialinio būsto fondo plėtra Kazlų Rūdos savivaldybėje</v>
      </c>
      <c r="I32" s="16" t="str">
        <f>'VRPP 2 lentelė'!E45</f>
        <v>Kazlų Rūdos savivaldybės administracija</v>
      </c>
      <c r="J32" s="16" t="str">
        <f>'VRPP 2 lentelė'!F45</f>
        <v>Socialinės apsaugos ir darbo ministerija</v>
      </c>
      <c r="K32" s="16" t="str">
        <f>'VRPP 2 lentelė'!G45</f>
        <v>Kazlų Rūdos savivaldybė</v>
      </c>
      <c r="L32" s="16" t="str">
        <f>'VRPP 2 lentelė'!H45</f>
        <v>08.1.1-CPVA-R-408</v>
      </c>
      <c r="M32" s="14" t="str">
        <f>'VRPP 2 lentelė'!I45</f>
        <v>R</v>
      </c>
      <c r="N32" s="14" t="str">
        <f>'VRPP 2 lentelė'!J43</f>
        <v>-</v>
      </c>
      <c r="O32" s="26" t="s">
        <v>913</v>
      </c>
      <c r="P32" s="26" t="s">
        <v>913</v>
      </c>
      <c r="Q32" s="27" t="s">
        <v>116</v>
      </c>
      <c r="R32" s="26">
        <f>'1 lentelė'!N47</f>
        <v>2016</v>
      </c>
      <c r="S32" s="26">
        <f>'1 lentelė'!O47</f>
        <v>2021</v>
      </c>
      <c r="T32" s="33">
        <f t="shared" si="1"/>
        <v>151518.99</v>
      </c>
      <c r="U32" s="33">
        <f>'VRPP 2 lentelė'!Q45</f>
        <v>128791.14</v>
      </c>
      <c r="V32" s="34">
        <v>0</v>
      </c>
      <c r="W32" s="33">
        <f>'VRPP 2 lentelė'!M45</f>
        <v>22727.85</v>
      </c>
      <c r="X32" s="26" t="str">
        <f>'VRPP 3 lentelė'!L46</f>
        <v>P.S.362</v>
      </c>
      <c r="Y32" s="16" t="str">
        <f>'VRPP 3 lentelė'!M46</f>
        <v>Naujai įrengtų ar įsigytų socialinių būstų skaičius</v>
      </c>
      <c r="Z32" s="26">
        <f>'VRPP 3 lentelė'!N46</f>
        <v>3</v>
      </c>
      <c r="AA32" s="26"/>
      <c r="AB32" s="27"/>
      <c r="AC32" s="26"/>
      <c r="AD32" s="26"/>
      <c r="AE32" s="27"/>
      <c r="AF32" s="26"/>
      <c r="AG32" s="26"/>
      <c r="AH32" s="27"/>
      <c r="AI32" s="26"/>
      <c r="AJ32" s="26"/>
      <c r="AK32" s="27"/>
      <c r="AL32" s="26"/>
      <c r="AM32" s="26"/>
      <c r="AN32" s="27"/>
      <c r="AO32" s="27"/>
      <c r="AP32" s="16" t="str">
        <f>'3 lentelė'!E47</f>
        <v xml:space="preserve"> Projekto įgyvendinimo metu numatoma įsigyti 14 socialinių būstų Kazlų Rūdos savivaldybėje bei jiems būtiną įrangą (elektrines virykles su orkaitėmis).</v>
      </c>
    </row>
    <row r="33" spans="2:42" ht="96" x14ac:dyDescent="0.25">
      <c r="B33" s="26"/>
      <c r="C33" s="26"/>
      <c r="D33" s="26"/>
      <c r="E33" s="26"/>
      <c r="F33" s="26"/>
      <c r="G33" s="66" t="str">
        <f>'VRPP 2 lentelė'!C46</f>
        <v>R04-4408-250000-4085</v>
      </c>
      <c r="H33" s="66" t="str">
        <f>'VRPP 2 lentelė'!D46</f>
        <v>Vilkaviškio rajono savivaldybės socialinio būsto fondo plėtra</v>
      </c>
      <c r="I33" s="66" t="str">
        <f>'VRPP 2 lentelė'!E46</f>
        <v>Vilkaviškio rajono savivaldybės administracija</v>
      </c>
      <c r="J33" s="66" t="str">
        <f>'VRPP 2 lentelė'!F46</f>
        <v>Socialinės apsaugos ir darbo ministerija</v>
      </c>
      <c r="K33" s="66" t="str">
        <f>'VRPP 2 lentelė'!G46</f>
        <v>Vilkaviškio rajono savivaldybė</v>
      </c>
      <c r="L33" s="66" t="str">
        <f>'VRPP 2 lentelė'!H46</f>
        <v>08.1.1-CPVA-R-408</v>
      </c>
      <c r="M33" s="47" t="str">
        <f>'VRPP 2 lentelė'!I46</f>
        <v>R</v>
      </c>
      <c r="N33" s="47" t="str">
        <f>'VRPP 2 lentelė'!J44</f>
        <v>-</v>
      </c>
      <c r="O33" s="26" t="s">
        <v>913</v>
      </c>
      <c r="P33" s="26" t="s">
        <v>913</v>
      </c>
      <c r="Q33" s="27" t="s">
        <v>116</v>
      </c>
      <c r="R33" s="26">
        <f>'1 lentelė'!N48</f>
        <v>2016</v>
      </c>
      <c r="S33" s="26">
        <f>'1 lentelė'!O48</f>
        <v>2021</v>
      </c>
      <c r="T33" s="33">
        <f t="shared" si="1"/>
        <v>667472.38</v>
      </c>
      <c r="U33" s="33">
        <f>'VRPP 2 lentelė'!Q46</f>
        <v>567351.52</v>
      </c>
      <c r="V33" s="34">
        <v>0</v>
      </c>
      <c r="W33" s="33">
        <f>'VRPP 2 lentelė'!M46</f>
        <v>100120.86</v>
      </c>
      <c r="X33" s="26" t="str">
        <f>'VRPP 3 lentelė'!L47</f>
        <v>P.S.362</v>
      </c>
      <c r="Y33" s="16" t="str">
        <f>'VRPP 3 lentelė'!M47</f>
        <v>Naujai įrengtų ar įsigytų socialinių būstų skaičius</v>
      </c>
      <c r="Z33" s="26">
        <f>'VRPP 3 lentelė'!N47</f>
        <v>13</v>
      </c>
      <c r="AA33" s="26"/>
      <c r="AB33" s="27"/>
      <c r="AC33" s="26"/>
      <c r="AD33" s="26"/>
      <c r="AE33" s="27"/>
      <c r="AF33" s="26"/>
      <c r="AG33" s="26"/>
      <c r="AH33" s="27"/>
      <c r="AI33" s="26"/>
      <c r="AJ33" s="26"/>
      <c r="AK33" s="27"/>
      <c r="AL33" s="26"/>
      <c r="AM33" s="26"/>
      <c r="AN33" s="27"/>
      <c r="AO33" s="27"/>
      <c r="AP33" s="16" t="str">
        <f>'3 lentelė'!E48</f>
        <v>Projekto įgyvendinimo metu numatoma atlikti pastato (3 ir 4 aukšto), esančio S. Neries g. 42, Vilkaviškyje, kapitalinį remontą, jame įrengiant 18 socialinių būstų bei įsigyti jiems būtiną įrangą (18 viryklių su orkaitėmis) Taip pat projekto metu numatoma įsigyti 14 būstų, iš jų 8 butus Vilkaviškio mieste, 6 butus Kybartų mieste.</v>
      </c>
    </row>
    <row r="34" spans="2:42" ht="138" customHeight="1" x14ac:dyDescent="0.25">
      <c r="B34" s="26"/>
      <c r="C34" s="26"/>
      <c r="D34" s="26"/>
      <c r="E34" s="69" t="str">
        <f>'VRPP 2 lentelė'!B47</f>
        <v>1.3.2.2</v>
      </c>
      <c r="F34" s="26" t="str">
        <f>'VRPP 2 lentelė'!B48</f>
        <v>1.3.2.2.1</v>
      </c>
      <c r="G34" s="16" t="str">
        <f>'VRPP 2 lentelė'!C48</f>
        <v>R04-6609-274700-0901</v>
      </c>
      <c r="H34" s="16" t="str">
        <f>'VRPP 2 lentelė'!D48</f>
        <v>Pirminės asmens sveikatos priežiūros veiklos efektyvumo didinimas Kalvarijos savivaldybėje</v>
      </c>
      <c r="I34" s="16" t="str">
        <f>'VRPP 2 lentelė'!E48</f>
        <v>VšĮ Kalvarijos pirminės sveikatos priežiūros centras</v>
      </c>
      <c r="J34" s="16" t="str">
        <f>'VRPP 2 lentelė'!F48</f>
        <v>Sveikatos apsaugos ministerija</v>
      </c>
      <c r="K34" s="16" t="str">
        <f>'VRPP 2 lentelė'!G48</f>
        <v>Kalvarijos savivaldybė</v>
      </c>
      <c r="L34" s="16" t="str">
        <f>'VRPP 2 lentelė'!H48</f>
        <v>08.1.3-CPVA-R-609</v>
      </c>
      <c r="M34" s="14" t="str">
        <f>'VRPP 2 lentelė'!I48</f>
        <v>R</v>
      </c>
      <c r="N34" s="14" t="str">
        <f>'VRPP 2 lentelė'!J45</f>
        <v>-</v>
      </c>
      <c r="O34" s="26" t="s">
        <v>913</v>
      </c>
      <c r="P34" s="26" t="s">
        <v>913</v>
      </c>
      <c r="Q34" s="27" t="s">
        <v>116</v>
      </c>
      <c r="R34" s="26" t="e">
        <f>'1 lentelė'!#REF!</f>
        <v>#REF!</v>
      </c>
      <c r="S34" s="26" t="e">
        <f>'1 lentelė'!#REF!</f>
        <v>#REF!</v>
      </c>
      <c r="T34" s="33" t="e">
        <f t="shared" si="1"/>
        <v>#REF!</v>
      </c>
      <c r="U34" s="33">
        <f>'VRPP 2 lentelė'!Q48</f>
        <v>82694</v>
      </c>
      <c r="V34" s="33">
        <f>'VRPP 2 lentelė'!N48</f>
        <v>7296.52</v>
      </c>
      <c r="W34" s="33" t="e">
        <f>'1 lentelė'!#REF!</f>
        <v>#REF!</v>
      </c>
      <c r="X34" s="26" t="str">
        <f>'VRPP 3 lentelė'!L49</f>
        <v>P.S.363</v>
      </c>
      <c r="Y34" s="16" t="str">
        <f>'VRPP 3 lentelė'!M49</f>
        <v>Viešąsias sveikatos priežiūros paslaugas teikiančios įstaigos, kuriose pagerinta paslaugų teikimo infrastruktūra, skaičius</v>
      </c>
      <c r="Z34" s="26">
        <f>'VRPP 3 lentelė'!N49</f>
        <v>3</v>
      </c>
      <c r="AA34" s="26" t="str">
        <f>'VRPP 3 lentelė'!O49</f>
        <v>P.B.236</v>
      </c>
      <c r="AB34" s="16" t="str">
        <f>'VRPP 3 lentelė'!P49</f>
        <v>Gyventojai, turintys galimybę pasinaudoti pagerintomis sveikatos priežiūros paslaugomis</v>
      </c>
      <c r="AC34" s="26">
        <f>'VRPP 3 lentelė'!Q49</f>
        <v>3282</v>
      </c>
      <c r="AD34" s="26"/>
      <c r="AE34" s="27"/>
      <c r="AF34" s="26"/>
      <c r="AG34" s="26"/>
      <c r="AH34" s="27"/>
      <c r="AI34" s="26"/>
      <c r="AJ34" s="26"/>
      <c r="AK34" s="27"/>
      <c r="AL34" s="26"/>
      <c r="AM34" s="26"/>
      <c r="AN34" s="27"/>
      <c r="AO34" s="27"/>
      <c r="AP34" s="16" t="str">
        <f>'3 lentelė'!E50</f>
        <v>Projekto įgyvendinimo metu planuojama atlikti VšĮ Kalvarijos PSPC patalpų (bendrųjų patalpų, DOTS kabineto, priklausomybės nuo opioidų pakaitinio gydymo kabineto (įrengti)), esančių Vytauto g. 9, Kalvarijoje, remonto darbus bei įsigyti reikiamus baldus ir  medicininę bei kompiuterinę įrangą. Taip pat projekto metu planuojama įsigyti tikslinės transporto priemonės, skirtas VšĮ Kalvarijos PSPC, VšĮ Sangrūdos ambulatorijai, Algio Masilionio gydymo klinikai.</v>
      </c>
    </row>
    <row r="35" spans="2:42" ht="168" x14ac:dyDescent="0.25">
      <c r="B35" s="26"/>
      <c r="C35" s="26"/>
      <c r="D35" s="26"/>
      <c r="E35" s="26"/>
      <c r="F35" s="26" t="str">
        <f>'VRPP 2 lentelė'!B49</f>
        <v>1.3.2.2.2</v>
      </c>
      <c r="G35" s="16" t="str">
        <f>'VRPP 2 lentelė'!C49</f>
        <v>R04-6609-275200-0902</v>
      </c>
      <c r="H35" s="16" t="str">
        <f>'VRPP 2 lentelė'!D49</f>
        <v>Pirminės asmens sveikatos priežiūros veiklos efektyvumo didinimas Kazlų Rūdos savivaldybėje</v>
      </c>
      <c r="I35" s="16" t="str">
        <f>'VRPP 2 lentelė'!E49</f>
        <v>Kazlų Rūdos savivaldybės administracija</v>
      </c>
      <c r="J35" s="16" t="str">
        <f>'VRPP 2 lentelė'!F49</f>
        <v>Sveikatos apsaugos ministerija</v>
      </c>
      <c r="K35" s="16" t="str">
        <f>'VRPP 2 lentelė'!G49</f>
        <v>Kazlų Rūdos savivaldybė</v>
      </c>
      <c r="L35" s="16" t="str">
        <f>'VRPP 2 lentelė'!H49</f>
        <v>08.1.3-CPVA-R-609</v>
      </c>
      <c r="M35" s="14" t="str">
        <f>'VRPP 2 lentelė'!I49</f>
        <v>R</v>
      </c>
      <c r="N35" s="14" t="str">
        <f>'VRPP 2 lentelė'!J46</f>
        <v>-</v>
      </c>
      <c r="O35" s="26" t="s">
        <v>913</v>
      </c>
      <c r="P35" s="26" t="s">
        <v>913</v>
      </c>
      <c r="Q35" s="27" t="s">
        <v>116</v>
      </c>
      <c r="R35" s="26" t="e">
        <f>'1 lentelė'!#REF!</f>
        <v>#REF!</v>
      </c>
      <c r="S35" s="26" t="e">
        <f>'1 lentelė'!#REF!</f>
        <v>#REF!</v>
      </c>
      <c r="T35" s="33" t="e">
        <f t="shared" si="1"/>
        <v>#REF!</v>
      </c>
      <c r="U35" s="33">
        <f>'VRPP 2 lentelė'!Q49</f>
        <v>110848</v>
      </c>
      <c r="V35" s="33">
        <f>'VRPP 2 lentelė'!N49</f>
        <v>9780.7000000000007</v>
      </c>
      <c r="W35" s="33" t="e">
        <f>'1 lentelė'!#REF!</f>
        <v>#REF!</v>
      </c>
      <c r="X35" s="26" t="str">
        <f>'VRPP 3 lentelė'!L50</f>
        <v>P.S.363</v>
      </c>
      <c r="Y35" s="16" t="str">
        <f>'VRPP 3 lentelė'!M50</f>
        <v>Viešąsias sveikatos priežiūros paslaugas teikiančios įstaigos, kuriose pagerinta paslaugų teikimo infrastruktūra, skaičius</v>
      </c>
      <c r="Z35" s="26">
        <f>'VRPP 3 lentelė'!N50</f>
        <v>4</v>
      </c>
      <c r="AA35" s="26" t="str">
        <f>'VRPP 3 lentelė'!O50</f>
        <v>P.B.236</v>
      </c>
      <c r="AB35" s="16" t="str">
        <f>'VRPP 3 lentelė'!P50</f>
        <v>Gyventojai, turintys galimybę pasinaudoti pagerintomis sveikatos priežiūros paslaugomis</v>
      </c>
      <c r="AC35" s="26">
        <f>'VRPP 3 lentelė'!Q50</f>
        <v>6000</v>
      </c>
      <c r="AD35" s="26"/>
      <c r="AE35" s="27"/>
      <c r="AF35" s="26"/>
      <c r="AG35" s="26"/>
      <c r="AH35" s="27"/>
      <c r="AI35" s="26"/>
      <c r="AJ35" s="26"/>
      <c r="AK35" s="27"/>
      <c r="AL35" s="26"/>
      <c r="AM35" s="26"/>
      <c r="AN35" s="27"/>
      <c r="AO35" s="27"/>
      <c r="AP35" s="16" t="str">
        <f>'3 lentelė'!E51</f>
        <v xml:space="preserve">Projekto įgyvendinimo metu bus modernizuojama keturių Kazlų Rūdos savivaldybėje veikiančių pirminės sveikatos priežiūros įstaigų (viešosios įstaigos ,,Kazlų Rūdos pirminės sveikatos priežiūros centras“, UAB ,,Šuolis pirmyn“  IĮ ,,Rasuolės Klusevičienės ambulatorijos“ ir UAB „Jūsų sveikata“) infrastruktūra. Projekto metu numatoma atnaujinti patalpas, įsigyti medicinos ir kitą įrangą, tikslines transporto priemones. Kazlų Rūdos pirminės asmens sveikatos priežiūros centre bus įrengti pakaitinio gydymo ir DOTS kabinetai, įsigyjama jiems reikiama įranga bei baldai. </v>
      </c>
    </row>
    <row r="36" spans="2:42" ht="120" x14ac:dyDescent="0.25">
      <c r="B36" s="26"/>
      <c r="C36" s="26"/>
      <c r="D36" s="26"/>
      <c r="E36" s="26"/>
      <c r="F36" s="26" t="str">
        <f>'VRPP 2 lentelė'!B50</f>
        <v>1.3.2.2.3</v>
      </c>
      <c r="G36" s="16" t="str">
        <f>'VRPP 2 lentelė'!C50</f>
        <v>R04-6609-504700-0903</v>
      </c>
      <c r="H36" s="16" t="str">
        <f>'VRPP 2 lentelė'!D50</f>
        <v>UAB Aglisa vaikų ir vyresnio amžiaus ligų profilaktikos, prevencijos ir ankstyvos diagnostikos gerinimas</v>
      </c>
      <c r="I36" s="16" t="str">
        <f>'VRPP 2 lentelė'!E50</f>
        <v>UAB Aglisa</v>
      </c>
      <c r="J36" s="16" t="str">
        <f>'VRPP 2 lentelė'!F50</f>
        <v>Sveikatos apsaugos ministerija</v>
      </c>
      <c r="K36" s="16" t="str">
        <f>'VRPP 2 lentelė'!G50</f>
        <v>Marijampolės savivaldybė</v>
      </c>
      <c r="L36" s="16" t="str">
        <f>'VRPP 2 lentelė'!H50</f>
        <v>08.1.3-CPVA-R-609</v>
      </c>
      <c r="M36" s="14" t="str">
        <f>'VRPP 2 lentelė'!I50</f>
        <v>R</v>
      </c>
      <c r="N36" s="14" t="str">
        <f>'VRPP 2 lentelė'!J47</f>
        <v>-</v>
      </c>
      <c r="O36" s="26" t="s">
        <v>913</v>
      </c>
      <c r="P36" s="26" t="s">
        <v>913</v>
      </c>
      <c r="Q36" s="27" t="s">
        <v>116</v>
      </c>
      <c r="R36" s="26">
        <f>'1 lentelė'!N52</f>
        <v>2019</v>
      </c>
      <c r="S36" s="26">
        <f>'1 lentelė'!O52</f>
        <v>2019</v>
      </c>
      <c r="T36" s="33">
        <f t="shared" si="1"/>
        <v>19402.680000000004</v>
      </c>
      <c r="U36" s="33">
        <f>'VRPP 2 lentelė'!Q50</f>
        <v>16492.240000000002</v>
      </c>
      <c r="V36" s="33">
        <f>'VRPP 2 lentelė'!N50</f>
        <v>1455.2</v>
      </c>
      <c r="W36" s="33">
        <f>'1 lentelė'!S52</f>
        <v>1455.24</v>
      </c>
      <c r="X36" s="26" t="str">
        <f>'VRPP 3 lentelė'!L51</f>
        <v>P.S.363</v>
      </c>
      <c r="Y36" s="16" t="str">
        <f>'VRPP 3 lentelė'!M51</f>
        <v>Viešąsias sveikatos priežiūros paslaugas teikiančios įstaigos, kuriose pagerinta paslaugų teikimo infrastruktūra, skaičius</v>
      </c>
      <c r="Z36" s="26">
        <f>'VRPP 3 lentelė'!N51</f>
        <v>1</v>
      </c>
      <c r="AA36" s="26" t="str">
        <f>'VRPP 3 lentelė'!O51</f>
        <v>P.B.236</v>
      </c>
      <c r="AB36" s="16" t="str">
        <f>'VRPP 3 lentelė'!P51</f>
        <v>Gyventojai, turintys galimybę pasinaudoti pagerintomis sveikatos priežiūros paslaugomis</v>
      </c>
      <c r="AC36" s="26">
        <f>'VRPP 3 lentelė'!Q51</f>
        <v>665</v>
      </c>
      <c r="AD36" s="26"/>
      <c r="AE36" s="27"/>
      <c r="AF36" s="26"/>
      <c r="AG36" s="26"/>
      <c r="AH36" s="27"/>
      <c r="AI36" s="26"/>
      <c r="AJ36" s="26"/>
      <c r="AK36" s="27"/>
      <c r="AL36" s="26"/>
      <c r="AM36" s="26"/>
      <c r="AN36" s="27"/>
      <c r="AO36" s="27"/>
      <c r="AP36" s="16" t="str">
        <f>'3 lentelė'!E52</f>
        <v>Projekto įgyvendinimo metu planuojama įsigyti būtiną medicininę įrangą.</v>
      </c>
    </row>
    <row r="37" spans="2:42" ht="120" x14ac:dyDescent="0.25">
      <c r="B37" s="26"/>
      <c r="C37" s="26"/>
      <c r="D37" s="26"/>
      <c r="E37" s="26"/>
      <c r="F37" s="26" t="str">
        <f>'VRPP 2 lentelė'!B51</f>
        <v>1.3.2.2.4</v>
      </c>
      <c r="G37" s="16" t="str">
        <f>'VRPP 2 lentelė'!C51</f>
        <v>R04-6609-504700-0904</v>
      </c>
      <c r="H37" s="16" t="str">
        <f>'VRPP 2 lentelė'!D51</f>
        <v xml:space="preserve">Rimanto Bernoto pirminės sveikatos priežiūros centro veiklos efektyvumo ir paslaugų prieinamumo  gerinimas </v>
      </c>
      <c r="I37" s="16" t="str">
        <f>'VRPP 2 lentelė'!E51</f>
        <v>Rimanto Bernoto pirminės sveikatos priežiūros centras</v>
      </c>
      <c r="J37" s="16" t="str">
        <f>'VRPP 2 lentelė'!F51</f>
        <v>Sveikatos apsaugos ministerija</v>
      </c>
      <c r="K37" s="16" t="str">
        <f>'VRPP 2 lentelė'!G51</f>
        <v>Marijampolės savivaldybė</v>
      </c>
      <c r="L37" s="16" t="str">
        <f>'VRPP 2 lentelė'!H51</f>
        <v>08.1.3-CPVA-R-609</v>
      </c>
      <c r="M37" s="14" t="str">
        <f>'VRPP 2 lentelė'!I51</f>
        <v>R</v>
      </c>
      <c r="N37" s="14" t="str">
        <f>'VRPP 2 lentelė'!J48</f>
        <v>-</v>
      </c>
      <c r="O37" s="26" t="s">
        <v>913</v>
      </c>
      <c r="P37" s="26" t="s">
        <v>913</v>
      </c>
      <c r="Q37" s="27" t="s">
        <v>116</v>
      </c>
      <c r="R37" s="26" t="e">
        <f>'1 lentelė'!#REF!</f>
        <v>#REF!</v>
      </c>
      <c r="S37" s="26" t="e">
        <f>'1 lentelė'!#REF!</f>
        <v>#REF!</v>
      </c>
      <c r="T37" s="33" t="e">
        <f t="shared" si="1"/>
        <v>#REF!</v>
      </c>
      <c r="U37" s="33">
        <f>'VRPP 2 lentelė'!Q51</f>
        <v>42150.07</v>
      </c>
      <c r="V37" s="33">
        <f>'VRPP 2 lentelė'!N51</f>
        <v>3719.12</v>
      </c>
      <c r="W37" s="33" t="e">
        <f>'1 lentelė'!#REF!</f>
        <v>#REF!</v>
      </c>
      <c r="X37" s="26" t="str">
        <f>'VRPP 3 lentelė'!L52</f>
        <v>P.S.363</v>
      </c>
      <c r="Y37" s="16" t="str">
        <f>'VRPP 3 lentelė'!M52</f>
        <v>Viešąsias sveikatos priežiūros paslaugas teikiančios įstaigos, kuriose pagerinta paslaugų teikimo infrastruktūra, skaičius</v>
      </c>
      <c r="Z37" s="26">
        <f>'VRPP 3 lentelė'!N52</f>
        <v>1</v>
      </c>
      <c r="AA37" s="26" t="str">
        <f>'VRPP 3 lentelė'!O52</f>
        <v>P.B.236</v>
      </c>
      <c r="AB37" s="16" t="str">
        <f>'VRPP 3 lentelė'!P52</f>
        <v>Gyventojai, turintys galimybę pasinaudoti pagerintomis sveikatos priežiūros paslaugomis</v>
      </c>
      <c r="AC37" s="26">
        <f>'VRPP 3 lentelė'!Q52</f>
        <v>1699</v>
      </c>
      <c r="AD37" s="26"/>
      <c r="AE37" s="27"/>
      <c r="AF37" s="26"/>
      <c r="AG37" s="26"/>
      <c r="AH37" s="27"/>
      <c r="AI37" s="26"/>
      <c r="AJ37" s="26"/>
      <c r="AK37" s="27"/>
      <c r="AL37" s="26"/>
      <c r="AM37" s="26"/>
      <c r="AN37" s="27"/>
      <c r="AO37" s="27"/>
      <c r="AP37" s="16" t="str">
        <f>'3 lentelė'!E53</f>
        <v>Projekto įgyvendinimo metu planuojama įsigyti būtiną medicininę įrangą bei tikslinę transporto priemonę – automobilį.</v>
      </c>
    </row>
    <row r="38" spans="2:42" ht="120" x14ac:dyDescent="0.25">
      <c r="B38" s="26"/>
      <c r="C38" s="26"/>
      <c r="D38" s="26"/>
      <c r="E38" s="26"/>
      <c r="F38" s="26" t="str">
        <f>'VRPP 2 lentelė'!B52</f>
        <v>1.3.2.2.5</v>
      </c>
      <c r="G38" s="16" t="str">
        <f>'VRPP 2 lentelė'!C52</f>
        <v>R04-6609-504700-0905</v>
      </c>
      <c r="H38" s="16" t="str">
        <f>'VRPP 2 lentelė'!D52</f>
        <v>Lino Bieliausko šeimos klinikos veiklos efektyvumo didinimas</v>
      </c>
      <c r="I38" s="16" t="str">
        <f>'VRPP 2 lentelė'!E52</f>
        <v>Lino Bieliausko šeimos klinika</v>
      </c>
      <c r="J38" s="16" t="str">
        <f>'VRPP 2 lentelė'!F52</f>
        <v>Sveikatos apsaugos ministerija</v>
      </c>
      <c r="K38" s="16" t="str">
        <f>'VRPP 2 lentelė'!G52</f>
        <v>Marijampolės savivaldybė</v>
      </c>
      <c r="L38" s="16" t="str">
        <f>'VRPP 2 lentelė'!H52</f>
        <v>08.1.3-CPVA-R-609</v>
      </c>
      <c r="M38" s="14" t="str">
        <f>'VRPP 2 lentelė'!I52</f>
        <v>R</v>
      </c>
      <c r="N38" s="14" t="str">
        <f>'VRPP 2 lentelė'!J49</f>
        <v>-</v>
      </c>
      <c r="O38" s="26" t="s">
        <v>913</v>
      </c>
      <c r="P38" s="26" t="s">
        <v>913</v>
      </c>
      <c r="Q38" s="27" t="s">
        <v>116</v>
      </c>
      <c r="R38" s="26">
        <f>'1 lentelė'!N54</f>
        <v>2019</v>
      </c>
      <c r="S38" s="26">
        <f>'1 lentelė'!O54</f>
        <v>2020</v>
      </c>
      <c r="T38" s="33">
        <f t="shared" si="1"/>
        <v>73556.960000000006</v>
      </c>
      <c r="U38" s="33">
        <f>'VRPP 2 lentelė'!Q52</f>
        <v>62523.41</v>
      </c>
      <c r="V38" s="33">
        <f>'VRPP 2 lentelė'!N52</f>
        <v>5516.77</v>
      </c>
      <c r="W38" s="33">
        <f>'1 lentelė'!S54</f>
        <v>5516.78</v>
      </c>
      <c r="X38" s="26" t="str">
        <f>'VRPP 3 lentelė'!L53</f>
        <v>P.S.363</v>
      </c>
      <c r="Y38" s="16" t="str">
        <f>'VRPP 3 lentelė'!M53</f>
        <v>Viešąsias sveikatos priežiūros paslaugas teikiančios įstaigos, kuriose pagerinta paslaugų teikimo infrastruktūra, skaičius</v>
      </c>
      <c r="Z38" s="26">
        <f>'VRPP 3 lentelė'!N53</f>
        <v>1</v>
      </c>
      <c r="AA38" s="26" t="str">
        <f>'VRPP 3 lentelė'!O53</f>
        <v>P.B.236</v>
      </c>
      <c r="AB38" s="16" t="str">
        <f>'VRPP 3 lentelė'!P53</f>
        <v>Gyventojai, turintys galimybę pasinaudoti pagerintomis sveikatos priežiūros paslaugomis</v>
      </c>
      <c r="AC38" s="26">
        <f>'VRPP 3 lentelė'!Q53</f>
        <v>2521</v>
      </c>
      <c r="AD38" s="26"/>
      <c r="AE38" s="27"/>
      <c r="AF38" s="26"/>
      <c r="AG38" s="26"/>
      <c r="AH38" s="27"/>
      <c r="AI38" s="26"/>
      <c r="AJ38" s="26"/>
      <c r="AK38" s="27"/>
      <c r="AL38" s="26"/>
      <c r="AM38" s="26"/>
      <c r="AN38" s="27"/>
      <c r="AO38" s="27"/>
      <c r="AP38" s="16" t="str">
        <f>'3 lentelė'!E54</f>
        <v>Projekto metu planuojama įsigyti tikslinę transporto priemonę, medicininę, kompiuterinę įrangą ir baldus bei patalpas pritaikyti neįgaliųjų poreikiams - įrengti keltuvą tarp klinikos aukštų.</v>
      </c>
    </row>
    <row r="39" spans="2:42" ht="56.25" customHeight="1" x14ac:dyDescent="0.25">
      <c r="B39" s="26"/>
      <c r="C39" s="26"/>
      <c r="D39" s="26"/>
      <c r="E39" s="26"/>
      <c r="F39" s="26" t="str">
        <f>'VRPP 2 lentelė'!B53</f>
        <v>1.3.2.2.6</v>
      </c>
      <c r="G39" s="16" t="str">
        <f>'VRPP 2 lentelė'!C53</f>
        <v>R04-6609-504700-0906</v>
      </c>
      <c r="H39" s="16" t="str">
        <f>'VRPP 2 lentelė'!D53</f>
        <v>R. Gabrilavičienės bendrosios praktikos gyd. kabineto teikiamų sveikatos priežiūros paslaugų kokybės ir prieinamumo gerinimas Šunskų seniūnijoje</v>
      </c>
      <c r="I39" s="16" t="str">
        <f>'VRPP 2 lentelė'!E53</f>
        <v>Reginos Gabrilavičienės bendrosios praktikos gydytojo kabinetas</v>
      </c>
      <c r="J39" s="16" t="str">
        <f>'VRPP 2 lentelė'!F53</f>
        <v>Sveikatos apsaugos ministerija</v>
      </c>
      <c r="K39" s="16" t="str">
        <f>'VRPP 2 lentelė'!G53</f>
        <v>Marijampolės savivaldybė</v>
      </c>
      <c r="L39" s="16" t="str">
        <f>'VRPP 2 lentelė'!H53</f>
        <v>08.1.3-CPVA-R-609</v>
      </c>
      <c r="M39" s="14" t="str">
        <f>'VRPP 2 lentelė'!I53</f>
        <v>R</v>
      </c>
      <c r="N39" s="14" t="str">
        <f>'VRPP 2 lentelė'!J50</f>
        <v>-</v>
      </c>
      <c r="O39" s="26" t="s">
        <v>913</v>
      </c>
      <c r="P39" s="26" t="s">
        <v>913</v>
      </c>
      <c r="Q39" s="27" t="s">
        <v>116</v>
      </c>
      <c r="R39" s="26" t="e">
        <f>'1 lentelė'!#REF!</f>
        <v>#REF!</v>
      </c>
      <c r="S39" s="26" t="e">
        <f>'1 lentelė'!#REF!</f>
        <v>#REF!</v>
      </c>
      <c r="T39" s="33" t="e">
        <f t="shared" si="1"/>
        <v>#REF!</v>
      </c>
      <c r="U39" s="33">
        <f>'VRPP 2 lentelė'!Q53</f>
        <v>11440.04</v>
      </c>
      <c r="V39" s="33">
        <f>'VRPP 2 lentelė'!N53</f>
        <v>1009.42</v>
      </c>
      <c r="W39" s="33" t="e">
        <f>'1 lentelė'!#REF!</f>
        <v>#REF!</v>
      </c>
      <c r="X39" s="26" t="str">
        <f>'VRPP 3 lentelė'!L54</f>
        <v>P.S.363</v>
      </c>
      <c r="Y39" s="16" t="str">
        <f>'VRPP 3 lentelė'!M54</f>
        <v>Viešąsias sveikatos priežiūros paslaugas teikiančios įstaigos, kuriose pagerinta paslaugų teikimo infrastruktūra, skaičius</v>
      </c>
      <c r="Z39" s="26">
        <f>'VRPP 3 lentelė'!N54</f>
        <v>1</v>
      </c>
      <c r="AA39" s="26" t="str">
        <f>'VRPP 3 lentelė'!O54</f>
        <v>P.B.236</v>
      </c>
      <c r="AB39" s="16" t="str">
        <f>'VRPP 3 lentelė'!P54</f>
        <v>Gyventojai, turintys galimybę pasinaudoti pagerintomis sveikatos priežiūros paslaugomis</v>
      </c>
      <c r="AC39" s="26">
        <f>'VRPP 3 lentelė'!Q54</f>
        <v>461</v>
      </c>
      <c r="AD39" s="26"/>
      <c r="AE39" s="27"/>
      <c r="AF39" s="26"/>
      <c r="AG39" s="26"/>
      <c r="AH39" s="27"/>
      <c r="AI39" s="26"/>
      <c r="AJ39" s="26"/>
      <c r="AK39" s="27"/>
      <c r="AL39" s="26"/>
      <c r="AM39" s="26"/>
      <c r="AN39" s="27"/>
      <c r="AO39" s="27"/>
      <c r="AP39" s="16" t="str">
        <f>'3 lentelė'!E55</f>
        <v xml:space="preserve">Projekto įgyvendinimo metu bus įsigyjama tikslinė transporto priemonė. </v>
      </c>
    </row>
    <row r="40" spans="2:42" ht="120" x14ac:dyDescent="0.25">
      <c r="B40" s="26"/>
      <c r="C40" s="26"/>
      <c r="D40" s="26"/>
      <c r="E40" s="26"/>
      <c r="F40" s="26" t="str">
        <f>'VRPP 2 lentelė'!B54</f>
        <v>1.3.2.2.7</v>
      </c>
      <c r="G40" s="16" t="str">
        <f>'VRPP 2 lentelė'!C54</f>
        <v>R04-6609-504700-0907</v>
      </c>
      <c r="H40" s="16" t="str">
        <f>'VRPP 2 lentelė'!D54</f>
        <v>Onos Gurevičienės šeimos klinikos veiklos efektyvumo didinimas</v>
      </c>
      <c r="I40" s="16" t="str">
        <f>'VRPP 2 lentelė'!E54</f>
        <v>Onos Gurevičienės šeimos klinka</v>
      </c>
      <c r="J40" s="16" t="str">
        <f>'VRPP 2 lentelė'!F54</f>
        <v>Sveikatos apsaugos ministerija</v>
      </c>
      <c r="K40" s="16" t="str">
        <f>'VRPP 2 lentelė'!G54</f>
        <v>Marijampolės savivaldybė</v>
      </c>
      <c r="L40" s="16" t="str">
        <f>'VRPP 2 lentelė'!H54</f>
        <v>08.1.3-CPVA-R-609</v>
      </c>
      <c r="M40" s="14" t="str">
        <f>'VRPP 2 lentelė'!I54</f>
        <v>R</v>
      </c>
      <c r="N40" s="14" t="str">
        <f>'VRPP 2 lentelė'!J51</f>
        <v>-</v>
      </c>
      <c r="O40" s="26" t="s">
        <v>913</v>
      </c>
      <c r="P40" s="26" t="s">
        <v>913</v>
      </c>
      <c r="Q40" s="27" t="s">
        <v>116</v>
      </c>
      <c r="R40" s="26">
        <f>'1 lentelė'!N56</f>
        <v>2019</v>
      </c>
      <c r="S40" s="26">
        <f>'1 lentelė'!O56</f>
        <v>2021</v>
      </c>
      <c r="T40" s="33">
        <f t="shared" si="1"/>
        <v>43166</v>
      </c>
      <c r="U40" s="33">
        <f>'VRPP 2 lentelė'!Q54</f>
        <v>31939.21</v>
      </c>
      <c r="V40" s="33">
        <f>'VRPP 2 lentelė'!N54</f>
        <v>2818.17</v>
      </c>
      <c r="W40" s="33">
        <f>'1 lentelė'!S56</f>
        <v>8408.6200000000008</v>
      </c>
      <c r="X40" s="26" t="str">
        <f>'VRPP 3 lentelė'!L55</f>
        <v>P.S.363</v>
      </c>
      <c r="Y40" s="16" t="str">
        <f>'VRPP 3 lentelė'!M55</f>
        <v>Viešąsias sveikatos priežiūros paslaugas teikiančios įstaigos, kuriose pagerinta paslaugų teikimo infrastruktūra, skaičius</v>
      </c>
      <c r="Z40" s="26">
        <f>'VRPP 3 lentelė'!N55</f>
        <v>1</v>
      </c>
      <c r="AA40" s="26" t="str">
        <f>'VRPP 3 lentelė'!O55</f>
        <v>P.B.236</v>
      </c>
      <c r="AB40" s="16" t="str">
        <f>'VRPP 3 lentelė'!P55</f>
        <v>Gyventojai, turintys galimybę pasinaudoti pagerintomis sveikatos priežiūros paslaugomis</v>
      </c>
      <c r="AC40" s="26">
        <f>'VRPP 3 lentelė'!Q55</f>
        <v>1288</v>
      </c>
      <c r="AD40" s="26"/>
      <c r="AE40" s="27"/>
      <c r="AF40" s="26"/>
      <c r="AG40" s="26"/>
      <c r="AH40" s="27"/>
      <c r="AI40" s="26"/>
      <c r="AJ40" s="26"/>
      <c r="AK40" s="27"/>
      <c r="AL40" s="26"/>
      <c r="AM40" s="26"/>
      <c r="AN40" s="27"/>
      <c r="AO40" s="27"/>
      <c r="AP40" s="16" t="str">
        <f>'3 lentelė'!E56</f>
        <v>Projekto įgyvendinimo metu bus įsigyjamas kraujo analizatorius ir tikslinė transporto priemonė.</v>
      </c>
    </row>
    <row r="41" spans="2:42" ht="120" x14ac:dyDescent="0.25">
      <c r="B41" s="26"/>
      <c r="C41" s="26"/>
      <c r="D41" s="26"/>
      <c r="E41" s="26"/>
      <c r="F41" s="26" t="str">
        <f>'VRPP 2 lentelė'!B55</f>
        <v>1.3.2.2.8</v>
      </c>
      <c r="G41" s="16" t="str">
        <f>'VRPP 2 lentelė'!C55</f>
        <v>R04-6609-504700-0908</v>
      </c>
      <c r="H41" s="16" t="str">
        <f>'VRPP 2 lentelė'!D55</f>
        <v>Sveikatos priežiūros kokybės ir prieinamumo gerinimas tikslinėms gyventojų grupėms UAB Gutavita</v>
      </c>
      <c r="I41" s="16" t="str">
        <f>'VRPP 2 lentelė'!E55</f>
        <v>UAB Gutavita</v>
      </c>
      <c r="J41" s="16" t="str">
        <f>'VRPP 2 lentelė'!F55</f>
        <v>Sveikatos apsaugos ministerija</v>
      </c>
      <c r="K41" s="16" t="str">
        <f>'VRPP 2 lentelė'!G55</f>
        <v>Marijampolės savivaldybė</v>
      </c>
      <c r="L41" s="16" t="str">
        <f>'VRPP 2 lentelė'!H55</f>
        <v>08.1.3-CPVA-R-609</v>
      </c>
      <c r="M41" s="14" t="str">
        <f>'VRPP 2 lentelė'!I55</f>
        <v>R</v>
      </c>
      <c r="N41" s="14" t="str">
        <f>'VRPP 2 lentelė'!J52</f>
        <v>-</v>
      </c>
      <c r="O41" s="26" t="s">
        <v>913</v>
      </c>
      <c r="P41" s="26" t="s">
        <v>913</v>
      </c>
      <c r="Q41" s="27" t="s">
        <v>116</v>
      </c>
      <c r="R41" s="26" t="e">
        <f>'1 lentelė'!#REF!</f>
        <v>#REF!</v>
      </c>
      <c r="S41" s="26" t="e">
        <f>'1 lentelė'!#REF!</f>
        <v>#REF!</v>
      </c>
      <c r="T41" s="33" t="e">
        <f t="shared" si="1"/>
        <v>#REF!</v>
      </c>
      <c r="U41" s="33">
        <f>'VRPP 2 lentelė'!Q55</f>
        <v>33516.81</v>
      </c>
      <c r="V41" s="33">
        <f>'VRPP 2 lentelė'!N55</f>
        <v>2957.37</v>
      </c>
      <c r="W41" s="33" t="e">
        <f>'1 lentelė'!#REF!</f>
        <v>#REF!</v>
      </c>
      <c r="X41" s="26" t="str">
        <f>'VRPP 3 lentelė'!L56</f>
        <v>P.S.363</v>
      </c>
      <c r="Y41" s="16" t="str">
        <f>'VRPP 3 lentelė'!M56</f>
        <v>Viešąsias sveikatos priežiūros paslaugas teikiančios įstaigos, kuriose pagerinta paslaugų teikimo infrastruktūra, skaičius</v>
      </c>
      <c r="Z41" s="26">
        <f>'VRPP 3 lentelė'!N56</f>
        <v>1</v>
      </c>
      <c r="AA41" s="26" t="str">
        <f>'VRPP 3 lentelė'!O56</f>
        <v>P.B.236</v>
      </c>
      <c r="AB41" s="16" t="str">
        <f>'VRPP 3 lentelė'!P56</f>
        <v>Gyventojai, turintys galimybę pasinaudoti pagerintomis sveikatos priežiūros paslaugomis</v>
      </c>
      <c r="AC41" s="26">
        <f>'VRPP 3 lentelė'!Q56</f>
        <v>1351</v>
      </c>
      <c r="AD41" s="26"/>
      <c r="AE41" s="27"/>
      <c r="AF41" s="26"/>
      <c r="AG41" s="26"/>
      <c r="AH41" s="27"/>
      <c r="AI41" s="26"/>
      <c r="AJ41" s="26"/>
      <c r="AK41" s="27"/>
      <c r="AL41" s="26"/>
      <c r="AM41" s="26"/>
      <c r="AN41" s="27"/>
      <c r="AO41" s="27"/>
      <c r="AP41" s="16" t="str">
        <f>'3 lentelė'!E57</f>
        <v xml:space="preserve">Projekto įgyvendinimo metu planuojama modernizuoti įstaigos infrastruktūrą bei įsigyti būtiną medicininę įrangą ir kompiuterinę įrangą. </v>
      </c>
    </row>
    <row r="42" spans="2:42" ht="120" x14ac:dyDescent="0.25">
      <c r="B42" s="26"/>
      <c r="C42" s="26"/>
      <c r="D42" s="26"/>
      <c r="E42" s="26"/>
      <c r="F42" s="26" t="str">
        <f>'VRPP 2 lentelė'!B56</f>
        <v>1.3.2.2.9</v>
      </c>
      <c r="G42" s="16" t="str">
        <f>'VRPP 2 lentelė'!C56</f>
        <v>R04-6609-275000-0909</v>
      </c>
      <c r="H42" s="16" t="str">
        <f>'VRPP 2 lentelė'!D56</f>
        <v>UAB InMedica klinikos Marijampolėje veiklos efektyvumo didinimas</v>
      </c>
      <c r="I42" s="16" t="str">
        <f>'VRPP 2 lentelė'!E56</f>
        <v>UAB InMedica</v>
      </c>
      <c r="J42" s="16" t="str">
        <f>'VRPP 2 lentelė'!F56</f>
        <v>Sveikatos apsaugos ministerija</v>
      </c>
      <c r="K42" s="16" t="str">
        <f>'VRPP 2 lentelė'!G56</f>
        <v>Marijampolės savivaldybė</v>
      </c>
      <c r="L42" s="16" t="str">
        <f>'VRPP 2 lentelė'!H56</f>
        <v>08.1.3-CPVA-R-609</v>
      </c>
      <c r="M42" s="14" t="str">
        <f>'VRPP 2 lentelė'!I56</f>
        <v>R</v>
      </c>
      <c r="N42" s="14" t="str">
        <f>'VRPP 2 lentelė'!J53</f>
        <v>-</v>
      </c>
      <c r="O42" s="26" t="s">
        <v>913</v>
      </c>
      <c r="P42" s="26" t="s">
        <v>913</v>
      </c>
      <c r="Q42" s="27" t="s">
        <v>116</v>
      </c>
      <c r="R42" s="26">
        <f>'1 lentelė'!N58</f>
        <v>2018</v>
      </c>
      <c r="S42" s="26">
        <f>'1 lentelė'!O58</f>
        <v>2019</v>
      </c>
      <c r="T42" s="33">
        <f t="shared" si="1"/>
        <v>41882.199999999997</v>
      </c>
      <c r="U42" s="33">
        <f>'VRPP 2 lentelė'!Q56</f>
        <v>35646.089999999997</v>
      </c>
      <c r="V42" s="33">
        <f>'VRPP 2 lentelė'!N56</f>
        <v>3145.24</v>
      </c>
      <c r="W42" s="33">
        <f>'1 lentelė'!S58</f>
        <v>3090.87</v>
      </c>
      <c r="X42" s="26" t="str">
        <f>'VRPP 3 lentelė'!L57</f>
        <v>P.S.363</v>
      </c>
      <c r="Y42" s="16" t="str">
        <f>'VRPP 3 lentelė'!M57</f>
        <v>Viešąsias sveikatos priežiūros paslaugas teikiančios įstaigos, kuriose pagerinta paslaugų teikimo infrastruktūra, skaičius</v>
      </c>
      <c r="Z42" s="26">
        <f>'VRPP 3 lentelė'!N57</f>
        <v>1</v>
      </c>
      <c r="AA42" s="26" t="str">
        <f>'VRPP 3 lentelė'!O57</f>
        <v>P.B.236</v>
      </c>
      <c r="AB42" s="16" t="str">
        <f>'VRPP 3 lentelė'!P57</f>
        <v>Gyventojai, turintys galimybę pasinaudoti pagerintomis sveikatos priežiūros paslaugomis</v>
      </c>
      <c r="AC42" s="26">
        <f>'VRPP 3 lentelė'!Q57</f>
        <v>1437</v>
      </c>
      <c r="AD42" s="26"/>
      <c r="AE42" s="27"/>
      <c r="AF42" s="26"/>
      <c r="AG42" s="26"/>
      <c r="AH42" s="27"/>
      <c r="AI42" s="26"/>
      <c r="AJ42" s="26"/>
      <c r="AK42" s="27"/>
      <c r="AL42" s="26"/>
      <c r="AM42" s="26"/>
      <c r="AN42" s="27"/>
      <c r="AO42" s="27"/>
      <c r="AP42" s="16" t="str">
        <f>'3 lentelė'!E58</f>
        <v>Projekto įgyvendinimo metu bus įsigyjama medicininė įranga.</v>
      </c>
    </row>
    <row r="43" spans="2:42" ht="57.75" customHeight="1" x14ac:dyDescent="0.25">
      <c r="B43" s="26"/>
      <c r="C43" s="26"/>
      <c r="D43" s="26"/>
      <c r="E43" s="26"/>
      <c r="F43" s="26" t="str">
        <f>'VRPP 2 lentelė'!B57</f>
        <v>1.3.2.2.10</v>
      </c>
      <c r="G43" s="16" t="str">
        <f>'VRPP 2 lentelė'!C57</f>
        <v>R04-6609-504700-0910</v>
      </c>
      <c r="H43" s="16" t="str">
        <f>'VRPP 2 lentelė'!D57</f>
        <v>UAB „Jogimeda“ teikiamų sveikatos priežiūros paslaugų kokybės ir prieinamumo Marijampolės savivaldybėje pagerinimas</v>
      </c>
      <c r="I43" s="16" t="str">
        <f>'VRPP 2 lentelė'!E57</f>
        <v>UAB Jogimeda</v>
      </c>
      <c r="J43" s="16" t="str">
        <f>'VRPP 2 lentelė'!F57</f>
        <v>Sveikatos apsaugos ministerija</v>
      </c>
      <c r="K43" s="16" t="str">
        <f>'VRPP 2 lentelė'!G57</f>
        <v>Marijampolės savivaldybė</v>
      </c>
      <c r="L43" s="16" t="str">
        <f>'VRPP 2 lentelė'!H57</f>
        <v>08.1.3-CPVA-R-609</v>
      </c>
      <c r="M43" s="14" t="str">
        <f>'VRPP 2 lentelė'!I57</f>
        <v>R</v>
      </c>
      <c r="N43" s="14" t="str">
        <f>'VRPP 2 lentelė'!J54</f>
        <v>-</v>
      </c>
      <c r="O43" s="26" t="s">
        <v>913</v>
      </c>
      <c r="P43" s="26" t="s">
        <v>913</v>
      </c>
      <c r="Q43" s="27" t="s">
        <v>116</v>
      </c>
      <c r="R43" s="26">
        <f>'1 lentelė'!N59</f>
        <v>2019</v>
      </c>
      <c r="S43" s="26">
        <f>'1 lentelė'!O59</f>
        <v>2019</v>
      </c>
      <c r="T43" s="33">
        <f t="shared" si="1"/>
        <v>26423.690000000002</v>
      </c>
      <c r="U43" s="33">
        <f>'VRPP 2 lentelė'!Q57</f>
        <v>22492.94</v>
      </c>
      <c r="V43" s="33">
        <f>'VRPP 2 lentelė'!N57</f>
        <v>1984.67</v>
      </c>
      <c r="W43" s="33">
        <f>'1 lentelė'!S59</f>
        <v>1946.08</v>
      </c>
      <c r="X43" s="26" t="str">
        <f>'VRPP 3 lentelė'!L58</f>
        <v>P.S.363</v>
      </c>
      <c r="Y43" s="16" t="str">
        <f>'VRPP 3 lentelė'!M58</f>
        <v>Viešąsias sveikatos priežiūros paslaugas teikiančios įstaigos, kuriose pagerinta paslaugų teikimo infrastruktūra, skaičius</v>
      </c>
      <c r="Z43" s="26">
        <f>'VRPP 3 lentelė'!N58</f>
        <v>1</v>
      </c>
      <c r="AA43" s="26" t="str">
        <f>'VRPP 3 lentelė'!O58</f>
        <v>P.B.236</v>
      </c>
      <c r="AB43" s="16" t="str">
        <f>'VRPP 3 lentelė'!P58</f>
        <v>Gyventojai, turintys galimybę pasinaudoti pagerintomis sveikatos priežiūros paslaugomis</v>
      </c>
      <c r="AC43" s="26">
        <f>'VRPP 3 lentelė'!Q58</f>
        <v>907</v>
      </c>
      <c r="AD43" s="26"/>
      <c r="AE43" s="27"/>
      <c r="AF43" s="26"/>
      <c r="AG43" s="26"/>
      <c r="AH43" s="27"/>
      <c r="AI43" s="26"/>
      <c r="AJ43" s="26"/>
      <c r="AK43" s="27"/>
      <c r="AL43" s="26"/>
      <c r="AM43" s="26"/>
      <c r="AN43" s="27"/>
      <c r="AO43" s="27"/>
      <c r="AP43" s="16" t="str">
        <f>'3 lentelė'!E59</f>
        <v>Projekto įgyvendinimo metu bus įsigyjama medicininė ir kompiuterinė įranga.</v>
      </c>
    </row>
    <row r="44" spans="2:42" ht="120" x14ac:dyDescent="0.25">
      <c r="B44" s="26"/>
      <c r="C44" s="26"/>
      <c r="D44" s="26"/>
      <c r="E44" s="26"/>
      <c r="F44" s="26" t="str">
        <f>'VRPP 2 lentelė'!B58</f>
        <v>1.3.2.2.11</v>
      </c>
      <c r="G44" s="16" t="str">
        <f>'VRPP 2 lentelė'!C58</f>
        <v>R04-6609-504700-0911</v>
      </c>
      <c r="H44" s="16" t="str">
        <f>'VRPP 2 lentelė'!D58</f>
        <v>UAB Gydytojų Keršanskų klinika teikiamų paslaugų kokybės ir prieinamumo gerinimas</v>
      </c>
      <c r="I44" s="16" t="str">
        <f>'VRPP 2 lentelė'!E58</f>
        <v>UAB Gydytojų Keršanskų klinika</v>
      </c>
      <c r="J44" s="16" t="str">
        <f>'VRPP 2 lentelė'!F58</f>
        <v>Sveikatos apsaugos ministerija</v>
      </c>
      <c r="K44" s="16" t="str">
        <f>'VRPP 2 lentelė'!G58</f>
        <v>Marijampolės savivaldybė</v>
      </c>
      <c r="L44" s="16" t="str">
        <f>'VRPP 2 lentelė'!H58</f>
        <v>08.1.3-CPVA-R-609</v>
      </c>
      <c r="M44" s="14" t="str">
        <f>'VRPP 2 lentelė'!I58</f>
        <v>R</v>
      </c>
      <c r="N44" s="14" t="str">
        <f>'VRPP 2 lentelė'!J55</f>
        <v>-</v>
      </c>
      <c r="O44" s="26" t="s">
        <v>913</v>
      </c>
      <c r="P44" s="26" t="s">
        <v>913</v>
      </c>
      <c r="Q44" s="27" t="s">
        <v>116</v>
      </c>
      <c r="R44" s="26">
        <f>'1 lentelė'!N60</f>
        <v>2019</v>
      </c>
      <c r="S44" s="26">
        <f>'1 lentelė'!O60</f>
        <v>2019</v>
      </c>
      <c r="T44" s="33">
        <f t="shared" si="1"/>
        <v>27868.949999999997</v>
      </c>
      <c r="U44" s="33">
        <f>'VRPP 2 lentelė'!Q58</f>
        <v>22570.37</v>
      </c>
      <c r="V44" s="33">
        <f>'VRPP 2 lentelė'!N58</f>
        <v>1991.5</v>
      </c>
      <c r="W44" s="33">
        <f>'1 lentelė'!S60</f>
        <v>3307.08</v>
      </c>
      <c r="X44" s="26" t="str">
        <f>'VRPP 3 lentelė'!L59</f>
        <v>P.S.363</v>
      </c>
      <c r="Y44" s="16" t="str">
        <f>'VRPP 3 lentelė'!M59</f>
        <v>Viešąsias sveikatos priežiūros paslaugas teikiančios įstaigos, kuriose pagerinta paslaugų teikimo infrastruktūra, skaičius</v>
      </c>
      <c r="Z44" s="26">
        <f>'VRPP 3 lentelė'!N59</f>
        <v>1</v>
      </c>
      <c r="AA44" s="26" t="str">
        <f>'VRPP 3 lentelė'!O59</f>
        <v>P.B.236</v>
      </c>
      <c r="AB44" s="16" t="str">
        <f>'VRPP 3 lentelė'!P59</f>
        <v>Gyventojai, turintys galimybę pasinaudoti pagerintomis sveikatos priežiūros paslaugomis</v>
      </c>
      <c r="AC44" s="26">
        <f>'VRPP 3 lentelė'!Q59</f>
        <v>910</v>
      </c>
      <c r="AD44" s="26"/>
      <c r="AE44" s="27"/>
      <c r="AF44" s="26"/>
      <c r="AG44" s="26"/>
      <c r="AH44" s="27"/>
      <c r="AI44" s="26"/>
      <c r="AJ44" s="26"/>
      <c r="AK44" s="27"/>
      <c r="AL44" s="26"/>
      <c r="AM44" s="26"/>
      <c r="AN44" s="27"/>
      <c r="AO44" s="27"/>
      <c r="AP44" s="16" t="str">
        <f>'3 lentelė'!E60</f>
        <v>Projekto įgyvendinimo metu bus įsigyjama medicininė ir odontologinė įranga.</v>
      </c>
    </row>
    <row r="45" spans="2:42" ht="120" x14ac:dyDescent="0.25">
      <c r="B45" s="26"/>
      <c r="C45" s="26"/>
      <c r="D45" s="26"/>
      <c r="E45" s="26"/>
      <c r="F45" s="26" t="str">
        <f>'VRPP 2 lentelė'!B59</f>
        <v>1.3.2.2.12</v>
      </c>
      <c r="G45" s="16" t="str">
        <f>'VRPP 2 lentelė'!C59</f>
        <v>R04-6609-504700-0912</v>
      </c>
      <c r="H45" s="16" t="str">
        <f>'VRPP 2 lentelė'!D59</f>
        <v>UAB  Liudvinavo ambulatorijos veiklos efektyvumo didinimas</v>
      </c>
      <c r="I45" s="16" t="str">
        <f>'VRPP 2 lentelė'!E59</f>
        <v>UAB Liudvinavo ambulatorija</v>
      </c>
      <c r="J45" s="16" t="str">
        <f>'VRPP 2 lentelė'!F59</f>
        <v>Sveikatos apsaugos ministerija</v>
      </c>
      <c r="K45" s="16" t="str">
        <f>'VRPP 2 lentelė'!G59</f>
        <v>Marijampolės savivaldybė</v>
      </c>
      <c r="L45" s="16" t="str">
        <f>'VRPP 2 lentelė'!H59</f>
        <v>08.1.3-CPVA-R-609</v>
      </c>
      <c r="M45" s="14" t="str">
        <f>'VRPP 2 lentelė'!I59</f>
        <v>R</v>
      </c>
      <c r="N45" s="14" t="str">
        <f>'VRPP 2 lentelė'!J56</f>
        <v>-</v>
      </c>
      <c r="O45" s="26" t="s">
        <v>913</v>
      </c>
      <c r="P45" s="26" t="s">
        <v>913</v>
      </c>
      <c r="Q45" s="27" t="s">
        <v>116</v>
      </c>
      <c r="R45" s="26">
        <f>'1 lentelė'!N61</f>
        <v>2019</v>
      </c>
      <c r="S45" s="26">
        <f>'1 lentelė'!O61</f>
        <v>2019</v>
      </c>
      <c r="T45" s="33">
        <f t="shared" si="1"/>
        <v>18637.170000000002</v>
      </c>
      <c r="U45" s="33">
        <f>'VRPP 2 lentelė'!Q59</f>
        <v>15843.78</v>
      </c>
      <c r="V45" s="33">
        <f>'VRPP 2 lentelė'!N59</f>
        <v>1397.98</v>
      </c>
      <c r="W45" s="33">
        <f>'1 lentelė'!S61</f>
        <v>1395.41</v>
      </c>
      <c r="X45" s="26" t="str">
        <f>'VRPP 3 lentelė'!L60</f>
        <v>P.S.363</v>
      </c>
      <c r="Y45" s="16" t="str">
        <f>'VRPP 3 lentelė'!M60</f>
        <v>Viešąsias sveikatos priežiūros paslaugas teikiančios įstaigos, kuriose pagerinta paslaugų teikimo infrastruktūra, skaičius</v>
      </c>
      <c r="Z45" s="26">
        <f>'VRPP 3 lentelė'!N60</f>
        <v>1</v>
      </c>
      <c r="AA45" s="26" t="str">
        <f>'VRPP 3 lentelė'!O60</f>
        <v>P.B.236</v>
      </c>
      <c r="AB45" s="16" t="str">
        <f>'VRPP 3 lentelė'!P60</f>
        <v>Gyventojai, turintys galimybę pasinaudoti pagerintomis sveikatos priežiūros paslaugomis</v>
      </c>
      <c r="AC45" s="26">
        <f>'VRPP 3 lentelė'!Q60</f>
        <v>639</v>
      </c>
      <c r="AD45" s="26"/>
      <c r="AE45" s="27"/>
      <c r="AF45" s="26"/>
      <c r="AG45" s="26"/>
      <c r="AH45" s="27"/>
      <c r="AI45" s="26"/>
      <c r="AJ45" s="26"/>
      <c r="AK45" s="27"/>
      <c r="AL45" s="26"/>
      <c r="AM45" s="26"/>
      <c r="AN45" s="27"/>
      <c r="AO45" s="27"/>
      <c r="AP45" s="16" t="str">
        <f>'3 lentelė'!E61</f>
        <v>Projekto įgyvendinimo metu numatoma atlikti šildymo sistemos ir tualeto patalpos remonto darbus, adresu Kęstučio g. 16, Liudvinavas, bei įsigyti reikiamą įrangą.</v>
      </c>
    </row>
    <row r="46" spans="2:42" ht="63.75" customHeight="1" x14ac:dyDescent="0.25">
      <c r="B46" s="26"/>
      <c r="C46" s="26"/>
      <c r="D46" s="26"/>
      <c r="E46" s="26"/>
      <c r="F46" s="26" t="str">
        <f>'VRPP 2 lentelė'!B60</f>
        <v>1.3.2.2.13</v>
      </c>
      <c r="G46" s="16" t="str">
        <f>'VRPP 2 lentelė'!C60</f>
        <v>R04-6609-504700-0913</v>
      </c>
      <c r="H46" s="16" t="str">
        <f>'VRPP 2 lentelė'!D60</f>
        <v>UAB „MediCA klinika“ teikiamų pirminės asmens sveikatos priežiūros paslaugų efektyvumo didinimas Marijampolės savivaldybėje</v>
      </c>
      <c r="I46" s="16" t="str">
        <f>'VRPP 2 lentelė'!E60</f>
        <v>UAB MediCA klinika</v>
      </c>
      <c r="J46" s="16" t="str">
        <f>'VRPP 2 lentelė'!F60</f>
        <v>Sveikatos apsaugos ministerija</v>
      </c>
      <c r="K46" s="16" t="str">
        <f>'VRPP 2 lentelė'!G60</f>
        <v>Marijampolės savivaldybė</v>
      </c>
      <c r="L46" s="16" t="str">
        <f>'VRPP 2 lentelė'!H60</f>
        <v>08.1.3-CPVA-R-609</v>
      </c>
      <c r="M46" s="14" t="str">
        <f>'VRPP 2 lentelė'!I60</f>
        <v>R</v>
      </c>
      <c r="N46" s="14" t="str">
        <f>'VRPP 2 lentelė'!J57</f>
        <v>-</v>
      </c>
      <c r="O46" s="26" t="s">
        <v>913</v>
      </c>
      <c r="P46" s="26" t="s">
        <v>913</v>
      </c>
      <c r="Q46" s="27" t="s">
        <v>116</v>
      </c>
      <c r="R46" s="26" t="e">
        <f>'1 lentelė'!#REF!</f>
        <v>#REF!</v>
      </c>
      <c r="S46" s="26" t="e">
        <f>'1 lentelė'!#REF!</f>
        <v>#REF!</v>
      </c>
      <c r="T46" s="33" t="e">
        <f t="shared" si="1"/>
        <v>#REF!</v>
      </c>
      <c r="U46" s="33">
        <f>'VRPP 2 lentelė'!Q60</f>
        <v>41975.86</v>
      </c>
      <c r="V46" s="33">
        <f>'VRPP 2 lentelė'!N60</f>
        <v>3703.75</v>
      </c>
      <c r="W46" s="33" t="e">
        <f>'1 lentelė'!#REF!</f>
        <v>#REF!</v>
      </c>
      <c r="X46" s="26" t="str">
        <f>'VRPP 3 lentelė'!L61</f>
        <v>P.S.363</v>
      </c>
      <c r="Y46" s="16" t="str">
        <f>'VRPP 3 lentelė'!M61</f>
        <v>Viešąsias sveikatos priežiūros paslaugas teikiančios įstaigos, kuriose pagerinta paslaugų teikimo infrastruktūra, skaičius</v>
      </c>
      <c r="Z46" s="26">
        <f>'VRPP 3 lentelė'!N61</f>
        <v>1</v>
      </c>
      <c r="AA46" s="26" t="str">
        <f>'VRPP 3 lentelė'!O61</f>
        <v>P.B.236</v>
      </c>
      <c r="AB46" s="16" t="str">
        <f>'VRPP 3 lentelė'!P61</f>
        <v>Gyventojai, turintys galimybę pasinaudoti pagerintomis sveikatos priežiūros paslaugomis</v>
      </c>
      <c r="AC46" s="26">
        <f>'VRPP 3 lentelė'!Q61</f>
        <v>1692</v>
      </c>
      <c r="AD46" s="26"/>
      <c r="AE46" s="27"/>
      <c r="AF46" s="26"/>
      <c r="AG46" s="26"/>
      <c r="AH46" s="27"/>
      <c r="AI46" s="26"/>
      <c r="AJ46" s="26"/>
      <c r="AK46" s="27"/>
      <c r="AL46" s="26"/>
      <c r="AM46" s="26"/>
      <c r="AN46" s="27"/>
      <c r="AO46" s="27"/>
      <c r="AP46" s="16" t="str">
        <f>'3 lentelė'!E62</f>
        <v>Projekto įgyvendinimo metu bus įsigyjama medicininė įranga.</v>
      </c>
    </row>
    <row r="47" spans="2:42" ht="57.75" customHeight="1" x14ac:dyDescent="0.25">
      <c r="B47" s="26"/>
      <c r="C47" s="26"/>
      <c r="D47" s="26"/>
      <c r="E47" s="26"/>
      <c r="F47" s="26" t="str">
        <f>'VRPP 2 lentelė'!B61</f>
        <v>1.3.2.2.14</v>
      </c>
      <c r="G47" s="16" t="str">
        <f>'VRPP 2 lentelė'!C61</f>
        <v>R04-6609-504700-0914</v>
      </c>
      <c r="H47" s="16" t="str">
        <f>'VRPP 2 lentelė'!D61</f>
        <v>Marijampolės pirminės sveikatos priežiūros centro paslaugų kokybės gerinimas ir veiklos efektyvumo didinimas</v>
      </c>
      <c r="I47" s="16" t="str">
        <f>'VRPP 2 lentelė'!E61</f>
        <v>VšĮ Marijampolės pirminės sveikatos priežiūros centras</v>
      </c>
      <c r="J47" s="16" t="str">
        <f>'VRPP 2 lentelė'!F61</f>
        <v>Sveikatos apsaugos ministerija</v>
      </c>
      <c r="K47" s="16" t="str">
        <f>'VRPP 2 lentelė'!G61</f>
        <v>Marijampolės savivaldybė</v>
      </c>
      <c r="L47" s="16" t="str">
        <f>'VRPP 2 lentelė'!H61</f>
        <v>08.1.3-CPVA-R-609</v>
      </c>
      <c r="M47" s="14" t="str">
        <f>'VRPP 2 lentelė'!I61</f>
        <v>R</v>
      </c>
      <c r="N47" s="14" t="str">
        <f>'VRPP 2 lentelė'!J58</f>
        <v>-</v>
      </c>
      <c r="O47" s="26" t="s">
        <v>913</v>
      </c>
      <c r="P47" s="26" t="s">
        <v>913</v>
      </c>
      <c r="Q47" s="27" t="s">
        <v>116</v>
      </c>
      <c r="R47" s="26">
        <f>'1 lentelė'!N63</f>
        <v>2019</v>
      </c>
      <c r="S47" s="26">
        <f>'1 lentelė'!O63</f>
        <v>2021</v>
      </c>
      <c r="T47" s="33">
        <f t="shared" si="1"/>
        <v>223814.78999999998</v>
      </c>
      <c r="U47" s="33">
        <f>'VRPP 2 lentelė'!Q61</f>
        <v>190242.55</v>
      </c>
      <c r="V47" s="33">
        <f>'VRPP 2 lentelė'!N61</f>
        <v>16786.099999999999</v>
      </c>
      <c r="W47" s="33">
        <f>'1 lentelė'!S63</f>
        <v>16786.14</v>
      </c>
      <c r="X47" s="26" t="str">
        <f>'VRPP 3 lentelė'!L62</f>
        <v>P.S.363</v>
      </c>
      <c r="Y47" s="16" t="str">
        <f>'VRPP 3 lentelė'!M62</f>
        <v>Viešąsias sveikatos priežiūros paslaugas teikiančios įstaigos, kuriose pagerinta paslaugų teikimo infrastruktūra, skaičius</v>
      </c>
      <c r="Z47" s="26">
        <f>'VRPP 3 lentelė'!N62</f>
        <v>1</v>
      </c>
      <c r="AA47" s="26" t="str">
        <f>'VRPP 3 lentelė'!O62</f>
        <v>P.B.236</v>
      </c>
      <c r="AB47" s="16" t="str">
        <f>'VRPP 3 lentelė'!P62</f>
        <v>Gyventojai, turintys galimybę pasinaudoti pagerintomis sveikatos priežiūros paslaugomis</v>
      </c>
      <c r="AC47" s="26">
        <f>'VRPP 3 lentelė'!Q62</f>
        <v>7299</v>
      </c>
      <c r="AD47" s="26"/>
      <c r="AE47" s="27"/>
      <c r="AF47" s="26"/>
      <c r="AG47" s="26"/>
      <c r="AH47" s="27"/>
      <c r="AI47" s="26"/>
      <c r="AJ47" s="26"/>
      <c r="AK47" s="27"/>
      <c r="AL47" s="26"/>
      <c r="AM47" s="26"/>
      <c r="AN47" s="27"/>
      <c r="AO47" s="27"/>
      <c r="AP47" s="16" t="str">
        <f>'3 lentelė'!E63</f>
        <v>Projekto įgyvendinimo metu bus atliktas Marijampolės pirminės sveikatos priežiūros centro (bendrųjų patalpų, DOTS kabineto, priklausomybės nuo opioidų pakaitinio gydymo kabineto), esančių Bažnyčios g. 19 Marijampolėje, remonto darbai, įsigyjama reikiama įranga ir baldai bei tikslinė transporto priemonė</v>
      </c>
    </row>
    <row r="48" spans="2:42" ht="120" x14ac:dyDescent="0.25">
      <c r="B48" s="26"/>
      <c r="C48" s="26"/>
      <c r="D48" s="26"/>
      <c r="E48" s="26"/>
      <c r="F48" s="26" t="str">
        <f>'VRPP 2 lentelė'!B62</f>
        <v>1.3.2.2.15</v>
      </c>
      <c r="G48" s="16" t="str">
        <f>'VRPP 2 lentelė'!C62</f>
        <v>R04-6609-504700-0915</v>
      </c>
      <c r="H48" s="16" t="str">
        <f>'VRPP 2 lentelė'!D62</f>
        <v>UAB Sasnavos ambulatorija veikos efektyvumo didinimas</v>
      </c>
      <c r="I48" s="16" t="str">
        <f>'VRPP 2 lentelė'!E62</f>
        <v xml:space="preserve">UAB Sasnavos ambulatorija </v>
      </c>
      <c r="J48" s="16" t="str">
        <f>'VRPP 2 lentelė'!F62</f>
        <v>Sveikatos apsaugos ministerija</v>
      </c>
      <c r="K48" s="16" t="str">
        <f>'VRPP 2 lentelė'!G62</f>
        <v>Marijampolės savivaldybė</v>
      </c>
      <c r="L48" s="16" t="str">
        <f>'VRPP 2 lentelė'!H62</f>
        <v>08.1.3-CPVA-R-609</v>
      </c>
      <c r="M48" s="14" t="str">
        <f>'VRPP 2 lentelė'!I62</f>
        <v>R</v>
      </c>
      <c r="N48" s="14" t="str">
        <f>'VRPP 2 lentelė'!J59</f>
        <v>-</v>
      </c>
      <c r="O48" s="26" t="s">
        <v>913</v>
      </c>
      <c r="P48" s="26" t="s">
        <v>913</v>
      </c>
      <c r="Q48" s="27" t="s">
        <v>116</v>
      </c>
      <c r="R48" s="26" t="e">
        <f>'1 lentelė'!#REF!</f>
        <v>#REF!</v>
      </c>
      <c r="S48" s="26" t="e">
        <f>'1 lentelė'!#REF!</f>
        <v>#REF!</v>
      </c>
      <c r="T48" s="33" t="e">
        <f t="shared" si="1"/>
        <v>#REF!</v>
      </c>
      <c r="U48" s="33">
        <f>'VRPP 2 lentelė'!Q62</f>
        <v>7684.77</v>
      </c>
      <c r="V48" s="33">
        <f>'VRPP 2 lentelė'!N62</f>
        <v>678.07</v>
      </c>
      <c r="W48" s="33" t="e">
        <f>'1 lentelė'!#REF!</f>
        <v>#REF!</v>
      </c>
      <c r="X48" s="26" t="str">
        <f>'VRPP 3 lentelė'!L63</f>
        <v>P.S.363</v>
      </c>
      <c r="Y48" s="16" t="str">
        <f>'VRPP 3 lentelė'!M63</f>
        <v>Viešąsias sveikatos priežiūros paslaugas teikiančios įstaigos, kuriose pagerinta paslaugų teikimo infrastruktūra, skaičius</v>
      </c>
      <c r="Z48" s="26">
        <f>'VRPP 3 lentelė'!N63</f>
        <v>1</v>
      </c>
      <c r="AA48" s="26" t="str">
        <f>'VRPP 3 lentelė'!O63</f>
        <v>P.B.236</v>
      </c>
      <c r="AB48" s="16" t="str">
        <f>'VRPP 3 lentelė'!P63</f>
        <v>Gyventojai, turintys galimybę pasinaudoti pagerintomis sveikatos priežiūros paslaugomis</v>
      </c>
      <c r="AC48" s="26">
        <f>'VRPP 3 lentelė'!Q63</f>
        <v>310</v>
      </c>
      <c r="AD48" s="26"/>
      <c r="AE48" s="27"/>
      <c r="AF48" s="26"/>
      <c r="AG48" s="26"/>
      <c r="AH48" s="27"/>
      <c r="AI48" s="26"/>
      <c r="AJ48" s="26"/>
      <c r="AK48" s="27"/>
      <c r="AL48" s="26"/>
      <c r="AM48" s="26"/>
      <c r="AN48" s="27"/>
      <c r="AO48" s="27"/>
      <c r="AP48" s="16" t="str">
        <f>'3 lentelė'!E64</f>
        <v>Projekto metu bus įsigyta medicininė ir kompiuterinė įranga bei baldai.</v>
      </c>
    </row>
    <row r="49" spans="2:42" ht="120" x14ac:dyDescent="0.25">
      <c r="B49" s="26"/>
      <c r="C49" s="26"/>
      <c r="D49" s="26"/>
      <c r="E49" s="26"/>
      <c r="F49" s="26" t="str">
        <f>'VRPP 2 lentelė'!B63</f>
        <v>1.3.2.2.16</v>
      </c>
      <c r="G49" s="16" t="str">
        <f>'VRPP 2 lentelė'!C63</f>
        <v>R04-6609-504700-0916</v>
      </c>
      <c r="H49" s="16" t="str">
        <f>'VRPP 2 lentelė'!D63</f>
        <v>UAB Skraistelė teikiamų paslaugų kokybės gerinimas</v>
      </c>
      <c r="I49" s="16" t="str">
        <f>'VRPP 2 lentelė'!E63</f>
        <v>UAB Skraistelė</v>
      </c>
      <c r="J49" s="16" t="str">
        <f>'VRPP 2 lentelė'!F63</f>
        <v>Sveikatos apsaugos ministerija</v>
      </c>
      <c r="K49" s="16" t="str">
        <f>'VRPP 2 lentelė'!G63</f>
        <v>Marijampolės savivaldybė</v>
      </c>
      <c r="L49" s="16" t="str">
        <f>'VRPP 2 lentelė'!H63</f>
        <v>08.1.3-CPVA-R-609</v>
      </c>
      <c r="M49" s="14" t="str">
        <f>'VRPP 2 lentelė'!I63</f>
        <v>R</v>
      </c>
      <c r="N49" s="14" t="str">
        <f>'VRPP 2 lentelė'!J60</f>
        <v>-</v>
      </c>
      <c r="O49" s="26" t="s">
        <v>913</v>
      </c>
      <c r="P49" s="26" t="s">
        <v>913</v>
      </c>
      <c r="Q49" s="27" t="s">
        <v>116</v>
      </c>
      <c r="R49" s="26" t="e">
        <f>'1 lentelė'!#REF!</f>
        <v>#REF!</v>
      </c>
      <c r="S49" s="26" t="e">
        <f>'1 lentelė'!#REF!</f>
        <v>#REF!</v>
      </c>
      <c r="T49" s="33" t="e">
        <f t="shared" si="1"/>
        <v>#REF!</v>
      </c>
      <c r="U49" s="33">
        <f>'VRPP 2 lentelė'!Q63</f>
        <v>24138.3</v>
      </c>
      <c r="V49" s="33">
        <f>'VRPP 2 lentelė'!N63</f>
        <v>2129.85</v>
      </c>
      <c r="W49" s="33" t="e">
        <f>'1 lentelė'!#REF!</f>
        <v>#REF!</v>
      </c>
      <c r="X49" s="26" t="str">
        <f>'VRPP 3 lentelė'!L64</f>
        <v>P.S.363</v>
      </c>
      <c r="Y49" s="16" t="str">
        <f>'VRPP 3 lentelė'!M64</f>
        <v>Viešąsias sveikatos priežiūros paslaugas teikiančios įstaigos, kuriose pagerinta paslaugų teikimo infrastruktūra, skaičius</v>
      </c>
      <c r="Z49" s="26">
        <f>'VRPP 3 lentelė'!N64</f>
        <v>1</v>
      </c>
      <c r="AA49" s="26" t="str">
        <f>'VRPP 3 lentelė'!O64</f>
        <v>P.B.236</v>
      </c>
      <c r="AB49" s="16" t="str">
        <f>'VRPP 3 lentelė'!P64</f>
        <v>Gyventojai, turintys galimybę pasinaudoti pagerintomis sveikatos priežiūros paslaugomis</v>
      </c>
      <c r="AC49" s="26">
        <f>'VRPP 3 lentelė'!Q64</f>
        <v>973</v>
      </c>
      <c r="AD49" s="26"/>
      <c r="AE49" s="27"/>
      <c r="AF49" s="26"/>
      <c r="AG49" s="26"/>
      <c r="AH49" s="27"/>
      <c r="AI49" s="26"/>
      <c r="AJ49" s="26"/>
      <c r="AK49" s="27"/>
      <c r="AL49" s="26"/>
      <c r="AM49" s="26"/>
      <c r="AN49" s="27"/>
      <c r="AO49" s="27"/>
      <c r="AP49" s="16" t="str">
        <f>'3 lentelė'!E65</f>
        <v>Projekto įgyvendinimo metu  bus atlikti pastato, esančio, Kosmonautų g. 55 a, Marijampolėje, remonto darbai bei įsigyta reikiama medicininė, kompiuterinė įranga ir baldai.</v>
      </c>
    </row>
    <row r="50" spans="2:42" ht="120" x14ac:dyDescent="0.25">
      <c r="B50" s="26"/>
      <c r="C50" s="26"/>
      <c r="D50" s="26"/>
      <c r="E50" s="26"/>
      <c r="F50" s="26" t="str">
        <f>'VRPP 2 lentelė'!B64</f>
        <v>1.3.2.2.17</v>
      </c>
      <c r="G50" s="16" t="str">
        <f>'VRPP 2 lentelė'!C64</f>
        <v>R04-6609-504700-0917</v>
      </c>
      <c r="H50" s="16" t="str">
        <f>'VRPP 2 lentelė'!D64</f>
        <v>Danguolės Skurkienės bendrosios medicinos klinikos veiklos efektyvumo didinimas</v>
      </c>
      <c r="I50" s="16" t="str">
        <f>'VRPP 2 lentelė'!E64</f>
        <v>Danguolės Skurkienės bendrosios medicinos klinika</v>
      </c>
      <c r="J50" s="16" t="str">
        <f>'VRPP 2 lentelė'!F64</f>
        <v>Sveikatos apsaugos ministerija</v>
      </c>
      <c r="K50" s="16" t="str">
        <f>'VRPP 2 lentelė'!G64</f>
        <v>Marijampolės savivaldybė</v>
      </c>
      <c r="L50" s="16" t="str">
        <f>'VRPP 2 lentelė'!H64</f>
        <v>08.1.3-CPVA-R-609</v>
      </c>
      <c r="M50" s="14" t="str">
        <f>'VRPP 2 lentelė'!I64</f>
        <v>R</v>
      </c>
      <c r="N50" s="14" t="str">
        <f>'VRPP 2 lentelė'!J61</f>
        <v>-</v>
      </c>
      <c r="O50" s="26" t="s">
        <v>913</v>
      </c>
      <c r="P50" s="26" t="s">
        <v>913</v>
      </c>
      <c r="Q50" s="27" t="s">
        <v>116</v>
      </c>
      <c r="R50" s="26" t="e">
        <f>'1 lentelė'!#REF!</f>
        <v>#REF!</v>
      </c>
      <c r="S50" s="26" t="e">
        <f>'1 lentelė'!#REF!</f>
        <v>#REF!</v>
      </c>
      <c r="T50" s="33" t="e">
        <f t="shared" si="1"/>
        <v>#REF!</v>
      </c>
      <c r="U50" s="33">
        <f>'VRPP 2 lentelė'!Q64</f>
        <v>16259.96</v>
      </c>
      <c r="V50" s="33">
        <f>'VRPP 2 lentelė'!N64</f>
        <v>1434.7</v>
      </c>
      <c r="W50" s="33" t="e">
        <f>'1 lentelė'!#REF!</f>
        <v>#REF!</v>
      </c>
      <c r="X50" s="26" t="str">
        <f>'VRPP 3 lentelė'!L65</f>
        <v>P.S.363</v>
      </c>
      <c r="Y50" s="16" t="str">
        <f>'VRPP 3 lentelė'!M65</f>
        <v>Viešąsias sveikatos priežiūros paslaugas teikiančios įstaigos, kuriose pagerinta paslaugų teikimo infrastruktūra, skaičius</v>
      </c>
      <c r="Z50" s="26">
        <f>'VRPP 3 lentelė'!N65</f>
        <v>1</v>
      </c>
      <c r="AA50" s="26" t="str">
        <f>'VRPP 3 lentelė'!O65</f>
        <v>P.B.236</v>
      </c>
      <c r="AB50" s="16" t="str">
        <f>'VRPP 3 lentelė'!P65</f>
        <v>Gyventojai, turintys galimybę pasinaudoti pagerintomis sveikatos priežiūros paslaugomis</v>
      </c>
      <c r="AC50" s="26">
        <f>'VRPP 3 lentelė'!Q65</f>
        <v>656</v>
      </c>
      <c r="AD50" s="26"/>
      <c r="AE50" s="27"/>
      <c r="AF50" s="26"/>
      <c r="AG50" s="26"/>
      <c r="AH50" s="27"/>
      <c r="AI50" s="26"/>
      <c r="AJ50" s="26"/>
      <c r="AK50" s="27"/>
      <c r="AL50" s="26"/>
      <c r="AM50" s="26"/>
      <c r="AN50" s="27"/>
      <c r="AO50" s="27"/>
      <c r="AP50" s="16" t="str">
        <f>'3 lentelė'!E66</f>
        <v xml:space="preserve">Projekto įgyvendinimo metu bus įsigyjama kompiuterinė ir medicininė įranga bei reikiami baldai.  
</v>
      </c>
    </row>
    <row r="51" spans="2:42" ht="73.5" customHeight="1" x14ac:dyDescent="0.25">
      <c r="B51" s="26"/>
      <c r="C51" s="26"/>
      <c r="D51" s="26"/>
      <c r="E51" s="26"/>
      <c r="F51" s="26" t="str">
        <f>'VRPP 2 lentelė'!B65</f>
        <v>1.3.2.2.18</v>
      </c>
      <c r="G51" s="16" t="str">
        <f>'VRPP 2 lentelė'!C65</f>
        <v>R04-6609-504700-0918</v>
      </c>
      <c r="H51" s="16" t="str">
        <f>'VRPP 2 lentelė'!D65</f>
        <v>Pirminių asmens sveikatos priežiūros paslaugų gerinimas vyresniems gyventojams, užtikrinant sveiką senėjimą, Marijampolės savivaldybėje</v>
      </c>
      <c r="I51" s="16" t="str">
        <f>'VRPP 2 lentelė'!E65</f>
        <v>Algimanto Žvirblio pirminės sveikatos priežiūros centras</v>
      </c>
      <c r="J51" s="16" t="str">
        <f>'VRPP 2 lentelė'!F65</f>
        <v>Sveikatos apsaugos ministerija</v>
      </c>
      <c r="K51" s="16" t="str">
        <f>'VRPP 2 lentelė'!G65</f>
        <v>Marijampolės savivaldybė</v>
      </c>
      <c r="L51" s="16" t="str">
        <f>'VRPP 2 lentelė'!H65</f>
        <v>08.1.3-CPVA-R-609</v>
      </c>
      <c r="M51" s="14" t="str">
        <f>'VRPP 2 lentelė'!I65</f>
        <v>R</v>
      </c>
      <c r="N51" s="14" t="str">
        <f>'VRPP 2 lentelė'!J62</f>
        <v>-</v>
      </c>
      <c r="O51" s="26" t="s">
        <v>913</v>
      </c>
      <c r="P51" s="26" t="s">
        <v>913</v>
      </c>
      <c r="Q51" s="27" t="s">
        <v>116</v>
      </c>
      <c r="R51" s="26" t="e">
        <f>'1 lentelė'!#REF!</f>
        <v>#REF!</v>
      </c>
      <c r="S51" s="26" t="e">
        <f>'1 lentelė'!#REF!</f>
        <v>#REF!</v>
      </c>
      <c r="T51" s="33" t="e">
        <f t="shared" si="1"/>
        <v>#REF!</v>
      </c>
      <c r="U51" s="33">
        <f>'VRPP 2 lentelė'!Q65</f>
        <v>15698.6</v>
      </c>
      <c r="V51" s="33">
        <f>'VRPP 2 lentelė'!N65</f>
        <v>1385.17</v>
      </c>
      <c r="W51" s="33" t="e">
        <f>'1 lentelė'!#REF!</f>
        <v>#REF!</v>
      </c>
      <c r="X51" s="26" t="str">
        <f>'VRPP 3 lentelė'!L66</f>
        <v>P.S.363</v>
      </c>
      <c r="Y51" s="16" t="str">
        <f>'VRPP 3 lentelė'!M66</f>
        <v>Viešąsias sveikatos priežiūros paslaugas teikiančios įstaigos, kuriose pagerinta paslaugų teikimo infrastruktūra, skaičius</v>
      </c>
      <c r="Z51" s="26">
        <f>'VRPP 3 lentelė'!N66</f>
        <v>1</v>
      </c>
      <c r="AA51" s="26" t="str">
        <f>'VRPP 3 lentelė'!O66</f>
        <v>P.B.236</v>
      </c>
      <c r="AB51" s="16" t="str">
        <f>'VRPP 3 lentelė'!P66</f>
        <v>Gyventojai, turintys galimybę pasinaudoti pagerintomis sveikatos priežiūros paslaugomis</v>
      </c>
      <c r="AC51" s="26">
        <f>'VRPP 3 lentelė'!Q66</f>
        <v>633</v>
      </c>
      <c r="AD51" s="26"/>
      <c r="AE51" s="27"/>
      <c r="AF51" s="26"/>
      <c r="AG51" s="26"/>
      <c r="AH51" s="27"/>
      <c r="AI51" s="26"/>
      <c r="AJ51" s="26"/>
      <c r="AK51" s="27"/>
      <c r="AL51" s="26"/>
      <c r="AM51" s="26"/>
      <c r="AN51" s="27"/>
      <c r="AO51" s="27"/>
      <c r="AP51" s="16" t="str">
        <f>'3 lentelė'!E67</f>
        <v xml:space="preserve">Projekto įgyvendinimo metu bus įsigyjama tikslinė transporto priemonė. </v>
      </c>
    </row>
    <row r="52" spans="2:42" ht="60" customHeight="1" x14ac:dyDescent="0.25">
      <c r="B52" s="26"/>
      <c r="C52" s="26"/>
      <c r="D52" s="26"/>
      <c r="E52" s="26"/>
      <c r="F52" s="26" t="str">
        <f>'VRPP 2 lentelė'!B66</f>
        <v>1.3.2.2.19</v>
      </c>
      <c r="G52" s="16" t="str">
        <f>'VRPP 2 lentelė'!C66</f>
        <v>R04-6609-275200-0919</v>
      </c>
      <c r="H52" s="16" t="str">
        <f>'VRPP 2 lentelė'!D66</f>
        <v>Pirminės asmens sveikatos priežiūros veiklos efektyvumo didinimas UAB Dalios Zaleskienės ambulatorijoje</v>
      </c>
      <c r="I52" s="16" t="str">
        <f>'VRPP 2 lentelė'!E66</f>
        <v>UAB Dalios Zaleskienės ambulatorija</v>
      </c>
      <c r="J52" s="16" t="str">
        <f>'VRPP 2 lentelė'!F66</f>
        <v>Sveikatos apsaugos ministerija</v>
      </c>
      <c r="K52" s="16" t="str">
        <f>'VRPP 2 lentelė'!G66</f>
        <v>Šakių rajono savivaldybė</v>
      </c>
      <c r="L52" s="16" t="str">
        <f>'VRPP 2 lentelė'!H66</f>
        <v>08.1.3-CPVA-R-609</v>
      </c>
      <c r="M52" s="14" t="str">
        <f>'VRPP 2 lentelė'!I66</f>
        <v>R</v>
      </c>
      <c r="N52" s="14" t="str">
        <f>'VRPP 2 lentelė'!J63</f>
        <v>-</v>
      </c>
      <c r="O52" s="26" t="s">
        <v>913</v>
      </c>
      <c r="P52" s="26" t="s">
        <v>913</v>
      </c>
      <c r="Q52" s="27" t="s">
        <v>116</v>
      </c>
      <c r="R52" s="26">
        <f>'1 lentelė'!N68</f>
        <v>2019</v>
      </c>
      <c r="S52" s="26">
        <f>'1 lentelė'!O68</f>
        <v>2019</v>
      </c>
      <c r="T52" s="33">
        <f t="shared" si="1"/>
        <v>28055.06</v>
      </c>
      <c r="U52" s="33">
        <f>'VRPP 2 lentelė'!Q66</f>
        <v>23816</v>
      </c>
      <c r="V52" s="33">
        <f>'VRPP 2 lentelė'!N66</f>
        <v>2101</v>
      </c>
      <c r="W52" s="33">
        <f>'1 lentelė'!S68</f>
        <v>2138.06</v>
      </c>
      <c r="X52" s="26" t="str">
        <f>'VRPP 3 lentelė'!L67</f>
        <v>P.S.363</v>
      </c>
      <c r="Y52" s="16" t="str">
        <f>'VRPP 3 lentelė'!M67</f>
        <v>Viešąsias sveikatos priežiūros paslaugas teikiančios įstaigos, kuriose pagerinta paslaugų teikimo infrastruktūra, skaičius</v>
      </c>
      <c r="Z52" s="26">
        <f>'VRPP 3 lentelė'!N67</f>
        <v>1</v>
      </c>
      <c r="AA52" s="26" t="str">
        <f>'VRPP 3 lentelė'!O67</f>
        <v>P.B.236</v>
      </c>
      <c r="AB52" s="16" t="str">
        <f>'VRPP 3 lentelė'!P67</f>
        <v>Gyventojai, turintys galimybę pasinaudoti pagerintomis sveikatos priežiūros paslaugomis</v>
      </c>
      <c r="AC52" s="26">
        <f>'VRPP 3 lentelė'!Q67</f>
        <v>979</v>
      </c>
      <c r="AD52" s="26"/>
      <c r="AE52" s="27"/>
      <c r="AF52" s="26"/>
      <c r="AG52" s="26"/>
      <c r="AH52" s="27"/>
      <c r="AI52" s="26"/>
      <c r="AJ52" s="26"/>
      <c r="AK52" s="27"/>
      <c r="AL52" s="26"/>
      <c r="AM52" s="26"/>
      <c r="AN52" s="27"/>
      <c r="AO52" s="27"/>
      <c r="AP52" s="16" t="str">
        <f>'3 lentelė'!E68</f>
        <v>Projekto įgyvendinimo metu bus įsigyjama medicininė ir kompiuterinė įranga.</v>
      </c>
    </row>
    <row r="53" spans="2:42" ht="168" x14ac:dyDescent="0.25">
      <c r="B53" s="26"/>
      <c r="C53" s="26"/>
      <c r="D53" s="26"/>
      <c r="E53" s="26"/>
      <c r="F53" s="26" t="str">
        <f>'VRPP 2 lentelė'!B67</f>
        <v>1.3.2.2.20</v>
      </c>
      <c r="G53" s="16" t="str">
        <f>'VRPP 2 lentelė'!C67</f>
        <v>R04-6609-275000-0920</v>
      </c>
      <c r="H53" s="16" t="str">
        <f>'VRPP 2 lentelė'!D67</f>
        <v>Šakių rajono  pirminės asmens  sveikatos priežiūros  veiklos efektyvumo didinimas</v>
      </c>
      <c r="I53" s="16" t="str">
        <f>'VRPP 2 lentelė'!E67</f>
        <v>Šakių rajono savivaldybės administracija</v>
      </c>
      <c r="J53" s="16" t="str">
        <f>'VRPP 2 lentelė'!F67</f>
        <v>Sveikatos apsaugos ministerija</v>
      </c>
      <c r="K53" s="16" t="str">
        <f>'VRPP 2 lentelė'!G67</f>
        <v>Šakių rajono savivaldybė</v>
      </c>
      <c r="L53" s="16" t="str">
        <f>'VRPP 2 lentelė'!H67</f>
        <v>08.1.3-CPVA-R-609</v>
      </c>
      <c r="M53" s="14" t="str">
        <f>'VRPP 2 lentelė'!I67</f>
        <v>R</v>
      </c>
      <c r="N53" s="14" t="str">
        <f>'VRPP 2 lentelė'!J64</f>
        <v>-</v>
      </c>
      <c r="O53" s="26" t="s">
        <v>913</v>
      </c>
      <c r="P53" s="26" t="s">
        <v>913</v>
      </c>
      <c r="Q53" s="27" t="s">
        <v>116</v>
      </c>
      <c r="R53" s="26" t="e">
        <f>'1 lentelė'!#REF!</f>
        <v>#REF!</v>
      </c>
      <c r="S53" s="26" t="e">
        <f>'1 lentelė'!#REF!</f>
        <v>#REF!</v>
      </c>
      <c r="T53" s="33" t="e">
        <f t="shared" si="1"/>
        <v>#REF!</v>
      </c>
      <c r="U53" s="33">
        <f>'VRPP 2 lentelė'!Q67</f>
        <v>218598</v>
      </c>
      <c r="V53" s="33">
        <f>'VRPP 2 lentelė'!N67</f>
        <v>19288</v>
      </c>
      <c r="W53" s="33" t="e">
        <f>'1 lentelė'!#REF!</f>
        <v>#REF!</v>
      </c>
      <c r="X53" s="26" t="str">
        <f>'VRPP 3 lentelė'!L68</f>
        <v>P.S.363</v>
      </c>
      <c r="Y53" s="16" t="str">
        <f>'VRPP 3 lentelė'!M68</f>
        <v>Viešąsias sveikatos priežiūros paslaugas teikiančios įstaigos, kuriose pagerinta paslaugų teikimo infrastruktūra, skaičius</v>
      </c>
      <c r="Z53" s="26">
        <f>'VRPP 3 lentelė'!N68</f>
        <v>8</v>
      </c>
      <c r="AA53" s="26" t="str">
        <f>'VRPP 3 lentelė'!O68</f>
        <v>P.B.236</v>
      </c>
      <c r="AB53" s="16" t="str">
        <f>'VRPP 3 lentelė'!P68</f>
        <v>Gyventojai, turintys galimybę pasinaudoti pagerintomis sveikatos priežiūros paslaugomis</v>
      </c>
      <c r="AC53" s="26">
        <f>'VRPP 3 lentelė'!Q68</f>
        <v>8799</v>
      </c>
      <c r="AD53" s="26"/>
      <c r="AE53" s="27"/>
      <c r="AF53" s="26"/>
      <c r="AG53" s="26"/>
      <c r="AH53" s="27"/>
      <c r="AI53" s="26"/>
      <c r="AJ53" s="26"/>
      <c r="AK53" s="27"/>
      <c r="AL53" s="26"/>
      <c r="AM53" s="26"/>
      <c r="AN53" s="27"/>
      <c r="AO53" s="27"/>
      <c r="AP53" s="16" t="str">
        <f>'3 lentelė'!E69</f>
        <v xml:space="preserve">Projekto įgyvendinimo metu bus modernizuojama aštuonių Šakių rajono savivaldybėje veikiančių pirminės sveikatos priežiūros įstaigų (VšĮ Šakių PSPC, VšĮ Griškabūdžio ambulatorija, VšĮ Kudirkos Naumiesčio PSPC, VšĮ Lukšių ambulatorija ir VšĮ Lekėčių ambulatorija, VšĮ Panemunių ambulatorija , VšĮ Kidulių ambulatorija, VšĮ Gelgaudiškio ambulatorija) infrastruktūra. Projekto metu numatoma atnaujinti patalpas, įsigyti reikiamą medicinę, kompiuterinę įrangą, baldus ir tikslines transporto priemones. VšĮ Šakių PSPC bus įrengtas  DOTS kabinetas, įsigyjama jam reikiama įranga bei baldai. </v>
      </c>
    </row>
    <row r="54" spans="2:42" ht="60" customHeight="1" x14ac:dyDescent="0.25">
      <c r="B54" s="26"/>
      <c r="C54" s="26"/>
      <c r="D54" s="26"/>
      <c r="E54" s="26"/>
      <c r="F54" s="26" t="str">
        <f>'VRPP 2 lentelė'!B68</f>
        <v>1.3.2.2.21</v>
      </c>
      <c r="G54" s="16" t="str">
        <f>'VRPP 2 lentelė'!C68</f>
        <v>R04-6609-275200-0921</v>
      </c>
      <c r="H54" s="16" t="str">
        <f>'VRPP 2 lentelė'!D68</f>
        <v>Pirminės asmens sveikatos priežiūros veiklos efektyvumo didinimas UAB Šakių psichikos sveikatos centre</v>
      </c>
      <c r="I54" s="16" t="str">
        <f>'VRPP 2 lentelė'!E68</f>
        <v>UAB Šakių psichikos sveikatos centras</v>
      </c>
      <c r="J54" s="16" t="str">
        <f>'VRPP 2 lentelė'!F68</f>
        <v>Sveikatos apsaugos ministerija</v>
      </c>
      <c r="K54" s="16" t="str">
        <f>'VRPP 2 lentelė'!G68</f>
        <v>Šakių rajono savivaldybė</v>
      </c>
      <c r="L54" s="16" t="str">
        <f>'VRPP 2 lentelė'!H68</f>
        <v>08.1.3-CPVA-R-609</v>
      </c>
      <c r="M54" s="14" t="str">
        <f>'VRPP 2 lentelė'!I68</f>
        <v>R</v>
      </c>
      <c r="N54" s="14" t="str">
        <f>'VRPP 2 lentelė'!J65</f>
        <v>-</v>
      </c>
      <c r="O54" s="26" t="s">
        <v>913</v>
      </c>
      <c r="P54" s="26" t="s">
        <v>913</v>
      </c>
      <c r="Q54" s="27" t="s">
        <v>116</v>
      </c>
      <c r="R54" s="26">
        <f>'1 lentelė'!N70</f>
        <v>2019</v>
      </c>
      <c r="S54" s="26">
        <f>'1 lentelė'!O70</f>
        <v>2019</v>
      </c>
      <c r="T54" s="33">
        <f t="shared" si="1"/>
        <v>30084.400000000001</v>
      </c>
      <c r="U54" s="33">
        <f>'VRPP 2 lentelė'!Q68</f>
        <v>23402</v>
      </c>
      <c r="V54" s="33">
        <f>'VRPP 2 lentelė'!N68</f>
        <v>2064</v>
      </c>
      <c r="W54" s="33">
        <f>'1 lentelė'!S70</f>
        <v>4618.3999999999996</v>
      </c>
      <c r="X54" s="26" t="str">
        <f>'VRPP 3 lentelė'!L69</f>
        <v>P.S.363</v>
      </c>
      <c r="Y54" s="16" t="str">
        <f>'VRPP 3 lentelė'!M69</f>
        <v>Viešąsias sveikatos priežiūros paslaugas teikiančios įstaigos, kuriose pagerinta paslaugų teikimo infrastruktūra, skaičius</v>
      </c>
      <c r="Z54" s="26">
        <f>'VRPP 3 lentelė'!N69</f>
        <v>1</v>
      </c>
      <c r="AA54" s="26" t="str">
        <f>'VRPP 3 lentelė'!O69</f>
        <v>P.B.236</v>
      </c>
      <c r="AB54" s="16" t="str">
        <f>'VRPP 3 lentelė'!P69</f>
        <v>Gyventojai, turintys galimybę pasinaudoti pagerintomis sveikatos priežiūros paslaugomis</v>
      </c>
      <c r="AC54" s="26">
        <f>'VRPP 3 lentelė'!Q69</f>
        <v>772</v>
      </c>
      <c r="AD54" s="26"/>
      <c r="AE54" s="27"/>
      <c r="AF54" s="26"/>
      <c r="AG54" s="26"/>
      <c r="AH54" s="27"/>
      <c r="AI54" s="26"/>
      <c r="AJ54" s="26"/>
      <c r="AK54" s="27"/>
      <c r="AL54" s="26"/>
      <c r="AM54" s="26"/>
      <c r="AN54" s="27"/>
      <c r="AO54" s="27"/>
      <c r="AP54" s="16" t="str">
        <f>'3 lentelė'!E70</f>
        <v xml:space="preserve">Projekto įgyvendinimo metu numatoma įsigyti įrangą ir tikslinę transporto priemonę bei įrengti priklausomybės nuo opioidų pakaitinio gydymo kabinetą ir  įsigyti jam reikalingą įrangą ir baldus. </v>
      </c>
    </row>
    <row r="55" spans="2:42" ht="120" x14ac:dyDescent="0.25">
      <c r="B55" s="26"/>
      <c r="C55" s="26"/>
      <c r="D55" s="26"/>
      <c r="E55" s="26"/>
      <c r="F55" s="26" t="str">
        <f>'VRPP 2 lentelė'!B69</f>
        <v>1.3.2.2.22</v>
      </c>
      <c r="G55" s="16" t="str">
        <f>'VRPP 2 lentelė'!C69</f>
        <v>R04-6609-275000-0922</v>
      </c>
      <c r="H55" s="16" t="str">
        <f>'VRPP 2 lentelė'!D69</f>
        <v>Viešosios įstaigos Kybartų pirminės sveikatos priežiūros centro paslaugų prieinamumo ir kokybės gerinimas</v>
      </c>
      <c r="I55" s="16" t="str">
        <f>'VRPP 2 lentelė'!E69</f>
        <v>VšĮ Kybartų pirminės sveikatos priežiūros centras</v>
      </c>
      <c r="J55" s="16" t="str">
        <f>'VRPP 2 lentelė'!F69</f>
        <v>Sveikatos apsaugos ministerija</v>
      </c>
      <c r="K55" s="16" t="str">
        <f>'VRPP 2 lentelė'!G69</f>
        <v>Vilkaviškio rajono savivaldybė</v>
      </c>
      <c r="L55" s="16" t="str">
        <f>'VRPP 2 lentelė'!H69</f>
        <v>08.1.3-CPVA-R-609</v>
      </c>
      <c r="M55" s="14" t="str">
        <f>'VRPP 2 lentelė'!I69</f>
        <v>R</v>
      </c>
      <c r="N55" s="14" t="str">
        <f>'VRPP 2 lentelė'!J66</f>
        <v>-</v>
      </c>
      <c r="O55" s="26" t="s">
        <v>913</v>
      </c>
      <c r="P55" s="26" t="s">
        <v>913</v>
      </c>
      <c r="Q55" s="27" t="s">
        <v>116</v>
      </c>
      <c r="R55" s="26" t="e">
        <f>'1 lentelė'!#REF!</f>
        <v>#REF!</v>
      </c>
      <c r="S55" s="26" t="e">
        <f>'1 lentelė'!#REF!</f>
        <v>#REF!</v>
      </c>
      <c r="T55" s="33" t="e">
        <f t="shared" si="1"/>
        <v>#REF!</v>
      </c>
      <c r="U55" s="33">
        <f>'VRPP 2 lentelė'!Q69</f>
        <v>63494.63</v>
      </c>
      <c r="V55" s="33">
        <f>'VRPP 2 lentelė'!N69</f>
        <v>5602.46</v>
      </c>
      <c r="W55" s="33" t="e">
        <f>'1 lentelė'!#REF!</f>
        <v>#REF!</v>
      </c>
      <c r="X55" s="26" t="str">
        <f>'VRPP 3 lentelė'!L70</f>
        <v>P.S.363</v>
      </c>
      <c r="Y55" s="16" t="str">
        <f>'VRPP 3 lentelė'!M70</f>
        <v>Viešąsias sveikatos priežiūros paslaugas teikiančios įstaigos, kuriose pagerinta paslaugų teikimo infrastruktūra, skaičius</v>
      </c>
      <c r="Z55" s="26">
        <f>'VRPP 3 lentelė'!N70</f>
        <v>1</v>
      </c>
      <c r="AA55" s="26" t="str">
        <f>'VRPP 3 lentelė'!O70</f>
        <v>P.B.236</v>
      </c>
      <c r="AB55" s="16" t="str">
        <f>'VRPP 3 lentelė'!P70</f>
        <v>Gyventojai, turintys galimybę pasinaudoti pagerintomis sveikatos priežiūros paslaugomis</v>
      </c>
      <c r="AC55" s="26">
        <f>'VRPP 3 lentelė'!Q70</f>
        <v>5319</v>
      </c>
      <c r="AD55" s="26"/>
      <c r="AE55" s="27"/>
      <c r="AF55" s="26"/>
      <c r="AG55" s="26"/>
      <c r="AH55" s="27"/>
      <c r="AI55" s="26"/>
      <c r="AJ55" s="26"/>
      <c r="AK55" s="27"/>
      <c r="AL55" s="26"/>
      <c r="AM55" s="26"/>
      <c r="AN55" s="27"/>
      <c r="AO55" s="27"/>
      <c r="AP55" s="16" t="str">
        <f>'3 lentelė'!E71</f>
        <v>Projekto įgyvendinimo metu bus atlikti VšĮ Kybartų PSPC patalpų, esančių Tarybų g. 4, Kybartuose, vidaus patalpų remonto darbai bei įsigyjama medicininė ir kompiuterinė įranga.</v>
      </c>
    </row>
    <row r="56" spans="2:42" ht="62.25" customHeight="1" x14ac:dyDescent="0.25">
      <c r="B56" s="26"/>
      <c r="C56" s="26"/>
      <c r="D56" s="26"/>
      <c r="E56" s="26"/>
      <c r="F56" s="26" t="str">
        <f>'VRPP 2 lentelė'!B70</f>
        <v>1.3.2.2.23</v>
      </c>
      <c r="G56" s="16" t="str">
        <f>'VRPP 2 lentelė'!C70</f>
        <v>R04-6609-275200-0923</v>
      </c>
      <c r="H56" s="16" t="str">
        <f>'VRPP 2 lentelė'!D70</f>
        <v>Pirminės asmens sveikatos priežiūros veiklos efektyvumo didinimas UAB Vilkaviškio šeimos klinika aptarnaujamoje teritorijoje</v>
      </c>
      <c r="I56" s="16" t="str">
        <f>'VRPP 2 lentelė'!E70</f>
        <v>UAB Vilkaviškio šeimos klinika</v>
      </c>
      <c r="J56" s="16" t="str">
        <f>'VRPP 2 lentelė'!F70</f>
        <v>Sveikatos apsaugos ministerija</v>
      </c>
      <c r="K56" s="16" t="str">
        <f>'VRPP 2 lentelė'!G70</f>
        <v>Vilkaviškio rajono savivaldybė</v>
      </c>
      <c r="L56" s="16" t="str">
        <f>'VRPP 2 lentelė'!H70</f>
        <v>08.1.3-CPVA-R-609</v>
      </c>
      <c r="M56" s="14" t="str">
        <f>'VRPP 2 lentelė'!I70</f>
        <v>R</v>
      </c>
      <c r="N56" s="14" t="str">
        <f>'VRPP 2 lentelė'!J67</f>
        <v>-</v>
      </c>
      <c r="O56" s="26" t="s">
        <v>913</v>
      </c>
      <c r="P56" s="26" t="s">
        <v>913</v>
      </c>
      <c r="Q56" s="27" t="s">
        <v>116</v>
      </c>
      <c r="R56" s="26" t="e">
        <f>'1 lentelė'!#REF!</f>
        <v>#REF!</v>
      </c>
      <c r="S56" s="26" t="e">
        <f>'1 lentelė'!#REF!</f>
        <v>#REF!</v>
      </c>
      <c r="T56" s="33" t="e">
        <f t="shared" si="1"/>
        <v>#REF!</v>
      </c>
      <c r="U56" s="33">
        <f>'VRPP 2 lentelė'!Q70</f>
        <v>39012.58</v>
      </c>
      <c r="V56" s="33">
        <f>'VRPP 2 lentelė'!N70</f>
        <v>3442.28</v>
      </c>
      <c r="W56" s="33" t="e">
        <f>'1 lentelė'!#REF!</f>
        <v>#REF!</v>
      </c>
      <c r="X56" s="26" t="str">
        <f>'VRPP 3 lentelė'!L71</f>
        <v>P.S.363</v>
      </c>
      <c r="Y56" s="16" t="str">
        <f>'VRPP 3 lentelė'!M71</f>
        <v>Viešąsias sveikatos priežiūros paslaugas teikiančios įstaigos, kuriose pagerinta paslaugų teikimo infrastruktūra, skaičius</v>
      </c>
      <c r="Z56" s="26">
        <f>'VRPP 3 lentelė'!N71</f>
        <v>1</v>
      </c>
      <c r="AA56" s="26" t="str">
        <f>'VRPP 3 lentelė'!O71</f>
        <v>P.B.236</v>
      </c>
      <c r="AB56" s="16" t="str">
        <f>'VRPP 3 lentelė'!P71</f>
        <v>Gyventojai, turintys galimybę pasinaudoti pagerintomis sveikatos priežiūros paslaugomis</v>
      </c>
      <c r="AC56" s="26">
        <f>'VRPP 3 lentelė'!Q71</f>
        <v>3396</v>
      </c>
      <c r="AD56" s="26"/>
      <c r="AE56" s="27"/>
      <c r="AF56" s="26"/>
      <c r="AG56" s="26"/>
      <c r="AH56" s="27"/>
      <c r="AI56" s="26"/>
      <c r="AJ56" s="26"/>
      <c r="AK56" s="27"/>
      <c r="AL56" s="26"/>
      <c r="AM56" s="26"/>
      <c r="AN56" s="27"/>
      <c r="AO56" s="27"/>
      <c r="AP56" s="16" t="str">
        <f>'3 lentelė'!E72</f>
        <v>Projekto įgyvendinimo metu  bus įsigyta medicininė, kompiuterinė įranga ir baldai bei tikslinė transporto priemonė.</v>
      </c>
    </row>
    <row r="57" spans="2:42" ht="120" x14ac:dyDescent="0.25">
      <c r="B57" s="26"/>
      <c r="C57" s="26"/>
      <c r="D57" s="26"/>
      <c r="E57" s="26"/>
      <c r="F57" s="26" t="str">
        <f>'VRPP 2 lentelė'!B71</f>
        <v>1.3.2.2.24</v>
      </c>
      <c r="G57" s="16" t="str">
        <f>'VRPP 2 lentelė'!C71</f>
        <v>R04-6609-275200-0924</v>
      </c>
      <c r="H57" s="16" t="str">
        <f>'VRPP 2 lentelė'!D71</f>
        <v>Paslaugų Vilkaviškio šeimos medicinos centro pacientams prieinamumo ir efektyvumo didinimas</v>
      </c>
      <c r="I57" s="16" t="str">
        <f>'VRPP 2 lentelė'!E71</f>
        <v>UAB Vilkaviškio šeimos medicinos centras</v>
      </c>
      <c r="J57" s="16" t="str">
        <f>'VRPP 2 lentelė'!F71</f>
        <v>Sveikatos apsaugos ministerija</v>
      </c>
      <c r="K57" s="16" t="str">
        <f>'VRPP 2 lentelė'!G71</f>
        <v>Vilkaviškio rajono savivaldybė</v>
      </c>
      <c r="L57" s="16" t="str">
        <f>'VRPP 2 lentelė'!H71</f>
        <v>08.1.3-CPVA-R-609</v>
      </c>
      <c r="M57" s="14" t="str">
        <f>'VRPP 2 lentelė'!I71</f>
        <v>R</v>
      </c>
      <c r="N57" s="14" t="str">
        <f>'VRPP 2 lentelė'!J68</f>
        <v>-</v>
      </c>
      <c r="O57" s="26" t="s">
        <v>913</v>
      </c>
      <c r="P57" s="26" t="s">
        <v>913</v>
      </c>
      <c r="Q57" s="27" t="s">
        <v>116</v>
      </c>
      <c r="R57" s="26" t="e">
        <f>'1 lentelė'!#REF!</f>
        <v>#REF!</v>
      </c>
      <c r="S57" s="26" t="e">
        <f>'1 lentelė'!#REF!</f>
        <v>#REF!</v>
      </c>
      <c r="T57" s="33" t="e">
        <f t="shared" si="1"/>
        <v>#REF!</v>
      </c>
      <c r="U57" s="33">
        <f>'VRPP 2 lentelė'!Q71</f>
        <v>45286.17</v>
      </c>
      <c r="V57" s="33">
        <f>'VRPP 2 lentelė'!N71</f>
        <v>3995.83</v>
      </c>
      <c r="W57" s="33" t="e">
        <f>'1 lentelė'!#REF!</f>
        <v>#REF!</v>
      </c>
      <c r="X57" s="26" t="str">
        <f>'VRPP 3 lentelė'!L72</f>
        <v>P.S.363</v>
      </c>
      <c r="Y57" s="16" t="str">
        <f>'VRPP 3 lentelė'!M72</f>
        <v>Viešąsias sveikatos priežiūros paslaugas teikiančios įstaigos, kuriose pagerinta paslaugų teikimo infrastruktūra, skaičius</v>
      </c>
      <c r="Z57" s="26">
        <f>'VRPP 3 lentelė'!N72</f>
        <v>1</v>
      </c>
      <c r="AA57" s="26" t="str">
        <f>'VRPP 3 lentelė'!O72</f>
        <v>P.B.236</v>
      </c>
      <c r="AB57" s="16" t="str">
        <f>'VRPP 3 lentelė'!P72</f>
        <v>Gyventojai, turintys galimybę pasinaudoti pagerintomis sveikatos priežiūros paslaugomis</v>
      </c>
      <c r="AC57" s="26">
        <f>'VRPP 3 lentelė'!Q72</f>
        <v>4000</v>
      </c>
      <c r="AD57" s="26"/>
      <c r="AE57" s="27"/>
      <c r="AF57" s="26"/>
      <c r="AG57" s="26"/>
      <c r="AH57" s="27"/>
      <c r="AI57" s="26"/>
      <c r="AJ57" s="26"/>
      <c r="AK57" s="27"/>
      <c r="AL57" s="26"/>
      <c r="AM57" s="26"/>
      <c r="AN57" s="27"/>
      <c r="AO57" s="27"/>
      <c r="AP57" s="16" t="str">
        <f>'3 lentelė'!E73</f>
        <v>Projekto metu planuojama atnaujinti įstaigos infrastruktūrą, remontuojant patalpas bei įsigyjant būtiną medicininę įrangą.</v>
      </c>
    </row>
    <row r="58" spans="2:42" ht="120" x14ac:dyDescent="0.25">
      <c r="B58" s="26"/>
      <c r="C58" s="26"/>
      <c r="D58" s="26"/>
      <c r="E58" s="26"/>
      <c r="F58" s="26" t="str">
        <f>'VRPP 2 lentelė'!B72</f>
        <v>1.3.2.2.25</v>
      </c>
      <c r="G58" s="16" t="str">
        <f>'VRPP 2 lentelė'!C72</f>
        <v>R04-6609-275200-0925</v>
      </c>
      <c r="H58" s="16" t="str">
        <f>'VRPP 2 lentelė'!D72</f>
        <v>Efektyvumo didinimas, aptarnaujant kūdikius, pagyvenusius ir neįgalius pacientus</v>
      </c>
      <c r="I58" s="16" t="str">
        <f>'VRPP 2 lentelė'!E72</f>
        <v>VšĮ Šeimos sveikatos priežiūros centras</v>
      </c>
      <c r="J58" s="16" t="str">
        <f>'VRPP 2 lentelė'!F72</f>
        <v>Sveikatos apsaugos ministerija</v>
      </c>
      <c r="K58" s="16" t="str">
        <f>'VRPP 2 lentelė'!G72</f>
        <v>Vilkaviškio rajono savivaldybė</v>
      </c>
      <c r="L58" s="16" t="str">
        <f>'VRPP 2 lentelė'!H72</f>
        <v>08.1.3-CPVA-R-609</v>
      </c>
      <c r="M58" s="14" t="str">
        <f>'VRPP 2 lentelė'!I72</f>
        <v>R</v>
      </c>
      <c r="N58" s="14" t="str">
        <f>'VRPP 2 lentelė'!J69</f>
        <v>-</v>
      </c>
      <c r="O58" s="26" t="s">
        <v>913</v>
      </c>
      <c r="P58" s="26" t="s">
        <v>913</v>
      </c>
      <c r="Q58" s="27" t="s">
        <v>116</v>
      </c>
      <c r="R58" s="26">
        <f>'1 lentelė'!N74</f>
        <v>2019</v>
      </c>
      <c r="S58" s="26">
        <f>'1 lentelė'!O74</f>
        <v>2019</v>
      </c>
      <c r="T58" s="33">
        <f t="shared" si="1"/>
        <v>34647.509999999995</v>
      </c>
      <c r="U58" s="33">
        <f>'VRPP 2 lentelė'!Q72</f>
        <v>17822.91</v>
      </c>
      <c r="V58" s="33">
        <f>'VRPP 2 lentelė'!N72</f>
        <v>1572.6</v>
      </c>
      <c r="W58" s="33">
        <f>'1 lentelė'!S74</f>
        <v>15252</v>
      </c>
      <c r="X58" s="26" t="str">
        <f>'VRPP 3 lentelė'!L73</f>
        <v>P.S.363</v>
      </c>
      <c r="Y58" s="16" t="str">
        <f>'VRPP 3 lentelė'!M73</f>
        <v>Viešąsias sveikatos priežiūros paslaugas teikiančios įstaigos, kuriose pagerinta paslaugų teikimo infrastruktūra, skaičius</v>
      </c>
      <c r="Z58" s="26">
        <f>'VRPP 3 lentelė'!N73</f>
        <v>1</v>
      </c>
      <c r="AA58" s="26" t="str">
        <f>'VRPP 3 lentelė'!O73</f>
        <v>P.B.236</v>
      </c>
      <c r="AB58" s="16" t="str">
        <f>'VRPP 3 lentelė'!P73</f>
        <v>Gyventojai, turintys galimybę pasinaudoti pagerintomis sveikatos priežiūros paslaugomis</v>
      </c>
      <c r="AC58" s="26">
        <f>'VRPP 3 lentelė'!Q73</f>
        <v>1400</v>
      </c>
      <c r="AD58" s="26"/>
      <c r="AE58" s="27"/>
      <c r="AF58" s="26"/>
      <c r="AG58" s="26"/>
      <c r="AH58" s="27"/>
      <c r="AI58" s="26"/>
      <c r="AJ58" s="26"/>
      <c r="AK58" s="27"/>
      <c r="AL58" s="26"/>
      <c r="AM58" s="26"/>
      <c r="AN58" s="27"/>
      <c r="AO58" s="27"/>
      <c r="AP58" s="16" t="str">
        <f>'3 lentelė'!E74</f>
        <v xml:space="preserve">Projekto metu planuojamas įsigyti reikiamą medicininę įrangą  ir tikslinę transporto priemonę. 
</v>
      </c>
    </row>
    <row r="59" spans="2:42" ht="60" customHeight="1" x14ac:dyDescent="0.25">
      <c r="B59" s="26"/>
      <c r="C59" s="26"/>
      <c r="D59" s="26"/>
      <c r="E59" s="26"/>
      <c r="F59" s="26" t="str">
        <f>'VRPP 2 lentelė'!B73</f>
        <v>1.3.2.2.26</v>
      </c>
      <c r="G59" s="16" t="str">
        <f>'VRPP 2 lentelė'!C73</f>
        <v>R04-6609-275000-0926</v>
      </c>
      <c r="H59" s="16" t="str">
        <f>'VRPP 2 lentelė'!D73</f>
        <v>Vilkaviškio pirminės sveikatos priežiūros centro pirminės asmens sveikatos priežiūros veiklos efektyvumo didinima</v>
      </c>
      <c r="I59" s="16" t="str">
        <f>'VRPP 2 lentelė'!E73</f>
        <v>VšĮ Vilkaviškio pirminės sveikatos priežiūros centras</v>
      </c>
      <c r="J59" s="16" t="str">
        <f>'VRPP 2 lentelė'!F73</f>
        <v>Sveikatos apsaugos ministerija</v>
      </c>
      <c r="K59" s="16" t="str">
        <f>'VRPP 2 lentelė'!G73</f>
        <v>Vilkaviškio rajono savivaldybė</v>
      </c>
      <c r="L59" s="16" t="str">
        <f>'VRPP 2 lentelė'!H73</f>
        <v>08.1.3-CPVA-R-609</v>
      </c>
      <c r="M59" s="14" t="str">
        <f>'VRPP 2 lentelė'!I73</f>
        <v>R</v>
      </c>
      <c r="N59" s="14" t="str">
        <f>'VRPP 2 lentelė'!J70</f>
        <v>-</v>
      </c>
      <c r="O59" s="26" t="s">
        <v>913</v>
      </c>
      <c r="P59" s="26" t="s">
        <v>913</v>
      </c>
      <c r="Q59" s="27" t="s">
        <v>116</v>
      </c>
      <c r="R59" s="26">
        <f>'1 lentelė'!N75</f>
        <v>2019</v>
      </c>
      <c r="S59" s="26">
        <f>'1 lentelė'!O75</f>
        <v>2019</v>
      </c>
      <c r="T59" s="33">
        <f t="shared" si="1"/>
        <v>182431.66</v>
      </c>
      <c r="U59" s="33">
        <f>'VRPP 2 lentelė'!Q73</f>
        <v>155066.91</v>
      </c>
      <c r="V59" s="33">
        <f>'VRPP 2 lentelė'!N73</f>
        <v>13682.37</v>
      </c>
      <c r="W59" s="33">
        <f>'1 lentelė'!S75</f>
        <v>13682.38</v>
      </c>
      <c r="X59" s="26" t="str">
        <f>'VRPP 3 lentelė'!L74</f>
        <v>P.S.363</v>
      </c>
      <c r="Y59" s="16" t="str">
        <f>'VRPP 3 lentelė'!M74</f>
        <v>Viešąsias sveikatos priežiūros paslaugas teikiančios įstaigos, kuriose pagerinta paslaugų teikimo infrastruktūra, skaičius</v>
      </c>
      <c r="Z59" s="26">
        <f>'VRPP 3 lentelė'!N74</f>
        <v>1</v>
      </c>
      <c r="AA59" s="26" t="str">
        <f>'VRPP 3 lentelė'!O74</f>
        <v>P.B.236</v>
      </c>
      <c r="AB59" s="16" t="str">
        <f>'VRPP 3 lentelė'!P74</f>
        <v>Gyventojai, turintys galimybę pasinaudoti pagerintomis sveikatos priežiūros paslaugomis</v>
      </c>
      <c r="AC59" s="26">
        <f>'VRPP 3 lentelė'!Q74</f>
        <v>14396</v>
      </c>
      <c r="AD59" s="26"/>
      <c r="AE59" s="27"/>
      <c r="AF59" s="26"/>
      <c r="AG59" s="26"/>
      <c r="AH59" s="27"/>
      <c r="AI59" s="26"/>
      <c r="AJ59" s="26"/>
      <c r="AK59" s="27"/>
      <c r="AL59" s="26"/>
      <c r="AM59" s="26"/>
      <c r="AN59" s="27"/>
      <c r="AO59" s="27"/>
      <c r="AP59" s="16" t="str">
        <f>'3 lentelė'!E75</f>
        <v xml:space="preserve">Projekto metu numatomas pastato, esančio P. Jašinsko g. 2,  vidaus patalpų remonto darbai bei įsigyjama medicininė, kompiuterinė įranga ir baldai. Taip pat projekto metu planuojama įrengti tiesiogiai stebimo gydymo kurso (DOTS) ir  priklausomybės nuo opioidų gydymui kabinetus, įsigyti jiems reikiamą įrangą bei baldus. </v>
      </c>
    </row>
    <row r="60" spans="2:42" ht="120" x14ac:dyDescent="0.25">
      <c r="B60" s="26"/>
      <c r="C60" s="26"/>
      <c r="D60" s="26"/>
      <c r="E60" s="26"/>
      <c r="F60" s="26" t="str">
        <f>'VRPP 2 lentelė'!B74</f>
        <v>1.3.2.2.27</v>
      </c>
      <c r="G60" s="16" t="str">
        <f>'VRPP 2 lentelė'!C74</f>
        <v>R04-6609-275200-0927</v>
      </c>
      <c r="H60" s="16" t="str">
        <f>'VRPP 2 lentelė'!D74</f>
        <v>Žilvinos Urbonavičienės įmonės teikiamų medicininių paslaugų kokybės gerinimas</v>
      </c>
      <c r="I60" s="16" t="str">
        <f>'VRPP 2 lentelė'!E74</f>
        <v>Žilvinos Urbonavičienės įmonė</v>
      </c>
      <c r="J60" s="16" t="str">
        <f>'VRPP 2 lentelė'!F74</f>
        <v>Sveikatos apsaugos ministerija</v>
      </c>
      <c r="K60" s="16" t="str">
        <f>'VRPP 2 lentelė'!G74</f>
        <v>Vilkaviškio rajono savivaldybė</v>
      </c>
      <c r="L60" s="16" t="str">
        <f>'VRPP 2 lentelė'!H74</f>
        <v>08.1.3-CPVA-R-609</v>
      </c>
      <c r="M60" s="14" t="str">
        <f>'VRPP 2 lentelė'!I74</f>
        <v>R</v>
      </c>
      <c r="N60" s="48" t="str">
        <f>'VRPP 2 lentelė'!J71</f>
        <v>-</v>
      </c>
      <c r="O60" s="26" t="s">
        <v>913</v>
      </c>
      <c r="P60" s="26" t="s">
        <v>913</v>
      </c>
      <c r="Q60" s="27" t="s">
        <v>116</v>
      </c>
      <c r="R60" s="26" t="e">
        <f>'1 lentelė'!#REF!</f>
        <v>#REF!</v>
      </c>
      <c r="S60" s="26" t="e">
        <f>'1 lentelė'!#REF!</f>
        <v>#REF!</v>
      </c>
      <c r="T60" s="33" t="e">
        <f t="shared" si="1"/>
        <v>#REF!</v>
      </c>
      <c r="U60" s="33">
        <f>'VRPP 2 lentelė'!Q74</f>
        <v>16628.419999999998</v>
      </c>
      <c r="V60" s="33">
        <f>'VRPP 2 lentelė'!N74</f>
        <v>1467.21</v>
      </c>
      <c r="W60" s="33" t="e">
        <f>'1 lentelė'!#REF!</f>
        <v>#REF!</v>
      </c>
      <c r="X60" s="26" t="str">
        <f>'VRPP 3 lentelė'!L75</f>
        <v>P.S.363</v>
      </c>
      <c r="Y60" s="16" t="str">
        <f>'VRPP 3 lentelė'!M75</f>
        <v>Viešąsias sveikatos priežiūros paslaugas teikiančios įstaigos, kuriose pagerinta paslaugų teikimo infrastruktūra, skaičius</v>
      </c>
      <c r="Z60" s="26">
        <f>'VRPP 3 lentelė'!N75</f>
        <v>1</v>
      </c>
      <c r="AA60" s="26" t="str">
        <f>'VRPP 3 lentelė'!O75</f>
        <v>P.B.236</v>
      </c>
      <c r="AB60" s="16" t="str">
        <f>'VRPP 3 lentelė'!P75</f>
        <v>Gyventojai, turintys galimybę pasinaudoti pagerintomis sveikatos priežiūros paslaugomis</v>
      </c>
      <c r="AC60" s="26">
        <f>'VRPP 3 lentelė'!Q75</f>
        <v>738</v>
      </c>
      <c r="AD60" s="26"/>
      <c r="AE60" s="27"/>
      <c r="AF60" s="26"/>
      <c r="AG60" s="26"/>
      <c r="AH60" s="27"/>
      <c r="AI60" s="26"/>
      <c r="AJ60" s="26"/>
      <c r="AK60" s="27"/>
      <c r="AL60" s="26"/>
      <c r="AM60" s="26"/>
      <c r="AN60" s="27"/>
      <c r="AO60" s="27"/>
      <c r="AP60" s="16" t="str">
        <f>'3 lentelė'!E76</f>
        <v>Projekto įgyvendinimo metu  bus įsigyjama transporto priemonė ir medicininė įranga.</v>
      </c>
    </row>
    <row r="61" spans="2:42" ht="132" x14ac:dyDescent="0.25">
      <c r="B61" s="26"/>
      <c r="C61" s="26"/>
      <c r="D61" s="26"/>
      <c r="E61" s="69" t="str">
        <f>'VRPP 2 lentelė'!B75</f>
        <v>1.3.2.3</v>
      </c>
      <c r="F61" s="26" t="str">
        <f>'VRPP 2 lentelė'!B76</f>
        <v>1.3.2.3.1</v>
      </c>
      <c r="G61" s="16" t="str">
        <f>'VRPP 2 lentelė'!C76</f>
        <v>R04-6630-470000-4071</v>
      </c>
      <c r="H61" s="16" t="str">
        <f>'VRPP 2 lentelė'!D76</f>
        <v>Sveikos gyvensenos skatinimas Kalvarijos, Kazlų Rūdos ir Marijampolės savivaldybėse</v>
      </c>
      <c r="I61" s="16" t="str">
        <f>'VRPP 2 lentelė'!E76</f>
        <v>Marijampolės savivaldybės visuomenės sveikatos biuras</v>
      </c>
      <c r="J61" s="16" t="str">
        <f>'VRPP 2 lentelė'!F76</f>
        <v>Sveikatos apsaugos ministerija</v>
      </c>
      <c r="K61" s="16" t="str">
        <f>'VRPP 2 lentelė'!G76</f>
        <v>Kalvarijos savivaldybė, Kazlų Rūdos savivaldybė, Marijampolės savivaldybė</v>
      </c>
      <c r="L61" s="16" t="str">
        <f>'VRPP 2 lentelė'!H76</f>
        <v>08.4.2-ESFA-R-630</v>
      </c>
      <c r="M61" s="14" t="str">
        <f>'VRPP 2 lentelė'!I76</f>
        <v>R</v>
      </c>
      <c r="N61" s="49" t="str">
        <f>'VRPP 2 lentelė'!J72</f>
        <v>-</v>
      </c>
      <c r="O61" s="26" t="s">
        <v>913</v>
      </c>
      <c r="P61" s="26" t="s">
        <v>913</v>
      </c>
      <c r="Q61" s="27" t="s">
        <v>116</v>
      </c>
      <c r="R61" s="26">
        <f>'1 lentelė'!N78</f>
        <v>2018</v>
      </c>
      <c r="S61" s="26">
        <f>'1 lentelė'!O78</f>
        <v>2021</v>
      </c>
      <c r="T61" s="33">
        <f t="shared" si="1"/>
        <v>360006.56</v>
      </c>
      <c r="U61" s="33">
        <f>'VRPP 2 lentelė'!Q76</f>
        <v>306005.56</v>
      </c>
      <c r="V61" s="33">
        <f>'VRPP 2 lentelė'!N76</f>
        <v>27000.5</v>
      </c>
      <c r="W61" s="33">
        <f>'VRPP 2 lentelė'!M76</f>
        <v>27000.5</v>
      </c>
      <c r="X61" s="50" t="str">
        <f>'VRPP 3 lentelė'!L77</f>
        <v>P.S.372</v>
      </c>
      <c r="Y61" s="29" t="str">
        <f>'VRPP 3 lentelė'!M77</f>
        <v>Tikslinių grupių asmenys, kurie dalyvavo informavimo, švietimo ir mokymo renginiuose bei sveikatos raštingumą didinančiose veiklose</v>
      </c>
      <c r="Z61" s="50">
        <f>'VRPP 3 lentelė'!N77</f>
        <v>3084</v>
      </c>
      <c r="AA61" s="51" t="str">
        <f>'VRPP 3 lentelė'!O77</f>
        <v>P.N.671</v>
      </c>
      <c r="AB61" s="29" t="str">
        <f>'VRPP 3 lentelė'!P77</f>
        <v>Modernizuoti savivaldybių visuomenės sveikatos biurai</v>
      </c>
      <c r="AC61" s="51">
        <f>'VRPP 3 lentelė'!Q77</f>
        <v>0</v>
      </c>
      <c r="AD61" s="26"/>
      <c r="AE61" s="16"/>
      <c r="AF61" s="26"/>
      <c r="AG61" s="26"/>
      <c r="AH61" s="27"/>
      <c r="AI61" s="26"/>
      <c r="AJ61" s="26"/>
      <c r="AK61" s="27"/>
      <c r="AL61" s="26"/>
      <c r="AM61" s="26"/>
      <c r="AN61" s="27"/>
      <c r="AO61" s="27"/>
      <c r="AP61" s="20" t="str">
        <f>'3 lentelė'!E78</f>
        <v>Projekto metu numatoma organizuoti tikslinių grupių asmenims informacinius ir (ar) šviečiamuosius renginius, mokymus, ir panašius veiksmus, skirtus tiesiogiai informuoti bei šviesti tikslinių grupių asmenis sveikatos išsaugojimo ir stiprinimo, ligų prevencijos bei kontrolės temomis, formuoti jų sveikos gyvensenos vertybines nuostatas, sveikatingumo įgūdžius, skleisti gerąją patirtį ir pan.</v>
      </c>
    </row>
    <row r="62" spans="2:42" ht="132" x14ac:dyDescent="0.25">
      <c r="B62" s="26"/>
      <c r="C62" s="26"/>
      <c r="D62" s="26"/>
      <c r="E62" s="26"/>
      <c r="F62" s="26" t="str">
        <f>'VRPP 2 lentelė'!B77</f>
        <v>1.3.2.3.2</v>
      </c>
      <c r="G62" s="16" t="str">
        <f>'VRPP 2 lentelė'!C77</f>
        <v>R04-6630-475000-4072</v>
      </c>
      <c r="H62" s="16" t="str">
        <f>'VRPP 2 lentelė'!D77</f>
        <v>Sveikos gyvensenos skatinimas Vilkaviškio rajono savivaldybėje</v>
      </c>
      <c r="I62" s="16" t="str">
        <f>'VRPP 2 lentelė'!E77</f>
        <v>Vilkaviškio rajono savivaldybės visuomenės sveikatos biuras</v>
      </c>
      <c r="J62" s="16" t="str">
        <f>'VRPP 2 lentelė'!F77</f>
        <v>Sveikatos apsaugos ministerija</v>
      </c>
      <c r="K62" s="16" t="str">
        <f>'VRPP 2 lentelė'!G77</f>
        <v>Vilkaviškio rajono savivaldybė</v>
      </c>
      <c r="L62" s="16" t="str">
        <f>'VRPP 2 lentelė'!H77</f>
        <v>08.4.2-ESFA-R-630</v>
      </c>
      <c r="M62" s="14" t="str">
        <f>'VRPP 2 lentelė'!I77</f>
        <v>R</v>
      </c>
      <c r="N62" s="49" t="str">
        <f>'VRPP 2 lentelė'!J73</f>
        <v>-</v>
      </c>
      <c r="O62" s="26" t="s">
        <v>913</v>
      </c>
      <c r="P62" s="26" t="s">
        <v>913</v>
      </c>
      <c r="Q62" s="27" t="s">
        <v>116</v>
      </c>
      <c r="R62" s="26">
        <f>'1 lentelė'!N79</f>
        <v>2018</v>
      </c>
      <c r="S62" s="26">
        <f>'1 lentelė'!O79</f>
        <v>2021</v>
      </c>
      <c r="T62" s="33">
        <f t="shared" si="1"/>
        <v>171993</v>
      </c>
      <c r="U62" s="33">
        <f>'VRPP 2 lentelė'!Q77</f>
        <v>146194</v>
      </c>
      <c r="V62" s="33">
        <f>'VRPP 2 lentelė'!N77</f>
        <v>12899</v>
      </c>
      <c r="W62" s="33">
        <f>'VRPP 2 lentelė'!M77</f>
        <v>12900</v>
      </c>
      <c r="X62" s="50" t="str">
        <f>'VRPP 3 lentelė'!L78</f>
        <v>P.S.372</v>
      </c>
      <c r="Y62" s="29" t="str">
        <f>'VRPP 3 lentelė'!M78</f>
        <v>Tikslinių grupių asmenys, kurie dalyvavo informavimo, švietimo ir mokymo renginiuose bei sveikatos raštingumą didinančiose veiklose</v>
      </c>
      <c r="Z62" s="50">
        <f>'VRPP 3 lentelė'!N78</f>
        <v>1473</v>
      </c>
      <c r="AA62" s="51" t="str">
        <f>'VRPP 3 lentelė'!O78</f>
        <v>P.N.671</v>
      </c>
      <c r="AB62" s="29" t="str">
        <f>'VRPP 3 lentelė'!P78</f>
        <v>Modernizuoti savivaldybių visuomenės sveikatos biurai</v>
      </c>
      <c r="AC62" s="51">
        <f>'VRPP 3 lentelė'!Q78</f>
        <v>1</v>
      </c>
      <c r="AD62" s="26"/>
      <c r="AE62" s="27"/>
      <c r="AF62" s="26"/>
      <c r="AG62" s="26"/>
      <c r="AH62" s="27"/>
      <c r="AI62" s="26"/>
      <c r="AJ62" s="26"/>
      <c r="AK62" s="27"/>
      <c r="AL62" s="26"/>
      <c r="AM62" s="26"/>
      <c r="AN62" s="27"/>
      <c r="AO62" s="27"/>
      <c r="AP62" s="20" t="str">
        <f>'3 lentelė'!E79</f>
        <v xml:space="preserve">Projekto įgyvendinimo metu numatoma organizuoti edukacinius renginius Vilkaviškio r. sav. gyventojoms, teikti konsultacijas bei aktualią su sveikata susijusią informaciją. </v>
      </c>
    </row>
    <row r="63" spans="2:42" ht="132" x14ac:dyDescent="0.25">
      <c r="B63" s="26"/>
      <c r="C63" s="26"/>
      <c r="D63" s="26"/>
      <c r="E63" s="26"/>
      <c r="F63" s="26" t="str">
        <f>'VRPP 2 lentelė'!B78</f>
        <v>1.3.2.3.3</v>
      </c>
      <c r="G63" s="16" t="str">
        <f>'VRPP 2 lentelė'!C78</f>
        <v>R04-6630-470000-4073</v>
      </c>
      <c r="H63" s="16" t="str">
        <f>'VRPP 2 lentelė'!D78</f>
        <v>Sveikos gyvensenos skatinimas Šakių rajone</v>
      </c>
      <c r="I63" s="16" t="str">
        <f>'VRPP 2 lentelė'!E78</f>
        <v>Šakių rajono savivaldybės visuomenės sveikatos biuras</v>
      </c>
      <c r="J63" s="16" t="str">
        <f>'VRPP 2 lentelė'!F78</f>
        <v>Sveikatos apsaugos ministerija</v>
      </c>
      <c r="K63" s="16" t="str">
        <f>'VRPP 2 lentelė'!G78</f>
        <v>Šakių rajono savivaldybė</v>
      </c>
      <c r="L63" s="16" t="str">
        <f>'VRPP 2 lentelė'!H78</f>
        <v>08.4.2-ESFA-R-630</v>
      </c>
      <c r="M63" s="14" t="str">
        <f>'VRPP 2 lentelė'!I78</f>
        <v>R</v>
      </c>
      <c r="N63" s="49" t="str">
        <f>'VRPP 2 lentelė'!J74</f>
        <v>-</v>
      </c>
      <c r="O63" s="26" t="s">
        <v>913</v>
      </c>
      <c r="P63" s="26" t="s">
        <v>913</v>
      </c>
      <c r="Q63" s="27" t="s">
        <v>116</v>
      </c>
      <c r="R63" s="26" t="e">
        <f>'1 lentelė'!#REF!</f>
        <v>#REF!</v>
      </c>
      <c r="S63" s="26" t="e">
        <f>'1 lentelė'!#REF!</f>
        <v>#REF!</v>
      </c>
      <c r="T63" s="33">
        <f t="shared" si="1"/>
        <v>132323</v>
      </c>
      <c r="U63" s="33">
        <f>'VRPP 2 lentelė'!Q78</f>
        <v>112474</v>
      </c>
      <c r="V63" s="33">
        <f>'VRPP 2 lentelė'!N78</f>
        <v>9924</v>
      </c>
      <c r="W63" s="33">
        <f>'VRPP 2 lentelė'!M78</f>
        <v>9925</v>
      </c>
      <c r="X63" s="52" t="str">
        <f>'VRPP 3 lentelė'!L79</f>
        <v>P.S.372</v>
      </c>
      <c r="Y63" s="67" t="str">
        <f>'VRPP 3 lentelė'!M79</f>
        <v>Tikslinių grupių asmenys, kurie dalyvavo informavimo, švietimo ir mokymo renginiuose bei sveikatos raštingumą didinančiose veiklose</v>
      </c>
      <c r="Z63" s="52">
        <f>'VRPP 3 lentelė'!N79</f>
        <v>1200</v>
      </c>
      <c r="AA63" s="53" t="str">
        <f>'VRPP 3 lentelė'!O79</f>
        <v>P.N.671</v>
      </c>
      <c r="AB63" s="67" t="str">
        <f>'VRPP 3 lentelė'!P79</f>
        <v>Modernizuoti savivaldybių visuomenės sveikatos biurai</v>
      </c>
      <c r="AC63" s="53">
        <f>'VRPP 3 lentelė'!Q79</f>
        <v>0</v>
      </c>
      <c r="AD63" s="57"/>
      <c r="AE63" s="54"/>
      <c r="AF63" s="57"/>
      <c r="AG63" s="57"/>
      <c r="AH63" s="54"/>
      <c r="AI63" s="57"/>
      <c r="AJ63" s="57"/>
      <c r="AK63" s="54"/>
      <c r="AL63" s="57"/>
      <c r="AM63" s="57"/>
      <c r="AN63" s="54"/>
      <c r="AO63" s="54"/>
      <c r="AP63" s="20" t="str">
        <f>'3 lentelė'!E80</f>
        <v>Projekto įgyvendinimo metu numatoma Šakių r. sav. gyventojoms organizuoti sveikatinimo renginius, mokymus ir įsigyti šioms veiklos būtinos įrangos. Taip pat numatomas tikslinių grupių asmenų sveikatos ugdymas nuotolinėmis ir mobiliosiomis švietimo ir informavimo priemonėmis bei kompleksinis švietimas ir informavimas ugdant sveikatos raštingumo įgūdžius stovyklų metu.</v>
      </c>
    </row>
    <row r="64" spans="2:42" ht="144" x14ac:dyDescent="0.25">
      <c r="B64" s="26"/>
      <c r="C64" s="26"/>
      <c r="D64" s="26"/>
      <c r="E64" s="69" t="str">
        <f>'VRPP 2 lentelė'!B79</f>
        <v>1.3.2.4</v>
      </c>
      <c r="F64" s="26" t="str">
        <f>'VRPP 2 lentelė'!B80</f>
        <v>1.3.2.4.1</v>
      </c>
      <c r="G64" s="16" t="str">
        <f>'VRPP 2 lentelė'!C80</f>
        <v>R04-6615-470000-0001</v>
      </c>
      <c r="H64" s="16" t="str">
        <f>'VRPP 2 lentelė'!D80</f>
        <v>Tuberkulioze sergančių asmenų paslaugų prieinamumo gerinimas Kalvarijos savivaldybėje</v>
      </c>
      <c r="I64" s="16" t="str">
        <f>'VRPP 2 lentelė'!E80</f>
        <v>Kalvarijos pirminės sveikatos priežiūros centras</v>
      </c>
      <c r="J64" s="16" t="str">
        <f>'VRPP 2 lentelė'!F80</f>
        <v>Sveikatos apsaugos ministerija</v>
      </c>
      <c r="K64" s="16" t="str">
        <f>'VRPP 2 lentelė'!G80</f>
        <v>Kalvarijos savivaldybė</v>
      </c>
      <c r="L64" s="16" t="str">
        <f>'VRPP 2 lentelė'!H80</f>
        <v xml:space="preserve">08.4.2-ESFA-R-615 </v>
      </c>
      <c r="M64" s="14" t="str">
        <f>'VRPP 2 lentelė'!I80</f>
        <v>R</v>
      </c>
      <c r="N64" s="49" t="str">
        <f>'VRPP 2 lentelė'!J75</f>
        <v>-</v>
      </c>
      <c r="O64" s="26" t="s">
        <v>913</v>
      </c>
      <c r="P64" s="26" t="s">
        <v>913</v>
      </c>
      <c r="Q64" s="27" t="s">
        <v>116</v>
      </c>
      <c r="R64" s="26">
        <f>'1 lentelė'!N82</f>
        <v>2018</v>
      </c>
      <c r="S64" s="26">
        <f>'1 lentelė'!O82</f>
        <v>2021</v>
      </c>
      <c r="T64" s="33">
        <f t="shared" si="1"/>
        <v>7044.7</v>
      </c>
      <c r="U64" s="33">
        <f>'VRPP 2 lentelė'!Q80</f>
        <v>5987.99</v>
      </c>
      <c r="V64" s="33">
        <f>'VRPP 2 lentelė'!N80</f>
        <v>528.35</v>
      </c>
      <c r="W64" s="55">
        <f>'VRPP 2 lentelė'!M80</f>
        <v>528.36</v>
      </c>
      <c r="X64" s="26" t="str">
        <f>'VRPP 3 lentelė'!L81</f>
        <v>P.N.604</v>
      </c>
      <c r="Y64" s="16" t="str">
        <f>'VRPP 3 lentelė'!M81</f>
        <v>Tuberkulioze sergantys pacientai, kuriems buvo suteiktos socialinės paramos priemonės (maisto talonų dalijimas) tuberkuliozės ambulatorinio gydymo metu</v>
      </c>
      <c r="Z64" s="26">
        <f>'VRPP 3 lentelė'!N81</f>
        <v>17</v>
      </c>
      <c r="AA64" s="26"/>
      <c r="AB64" s="27"/>
      <c r="AC64" s="26"/>
      <c r="AD64" s="26"/>
      <c r="AE64" s="27"/>
      <c r="AF64" s="26"/>
      <c r="AG64" s="26"/>
      <c r="AH64" s="27"/>
      <c r="AI64" s="26"/>
      <c r="AJ64" s="26"/>
      <c r="AK64" s="27"/>
      <c r="AL64" s="26"/>
      <c r="AM64" s="26"/>
      <c r="AN64" s="27"/>
      <c r="AO64" s="27"/>
      <c r="AP64" s="16" t="str">
        <f>'3 lentelė'!E82</f>
        <v>Projekto įgyvendinimo metu numatoma teikti ambulatorines asmens sveikatos priežiūros priemones (maisto talonus) tuberkulioze sergantiesiems asmenisms bei kompensuoti  DOTS kabineto darbuotojo darbo užmokesčio, transporto išlaidas.</v>
      </c>
    </row>
    <row r="65" spans="2:42" ht="144" x14ac:dyDescent="0.25">
      <c r="B65" s="26"/>
      <c r="C65" s="26"/>
      <c r="D65" s="26"/>
      <c r="E65" s="26"/>
      <c r="F65" s="26" t="str">
        <f>'VRPP 2 lentelė'!B81</f>
        <v>1.3.2.4.2</v>
      </c>
      <c r="G65" s="16" t="str">
        <f>'VRPP 2 lentelė'!C81</f>
        <v>R04-6615-470000-0002</v>
      </c>
      <c r="H65" s="16" t="str">
        <f>'VRPP 2 lentelė'!D81</f>
        <v>Sveikatos priežiūros paslaugų prieinamumo gerinimas tuberkulioze sergantiems asmenims Kazlų Rūdos savivaldybėje</v>
      </c>
      <c r="I65" s="16" t="str">
        <f>'VRPP 2 lentelė'!E81</f>
        <v>VšĮ Kazlų Rūdos pirminės sveikatos priežiūros centras</v>
      </c>
      <c r="J65" s="16" t="str">
        <f>'VRPP 2 lentelė'!F81</f>
        <v>Sveikatos apsaugos ministerija</v>
      </c>
      <c r="K65" s="16" t="str">
        <f>'VRPP 2 lentelė'!G81</f>
        <v>Kazlų Rūdos savivaldybė</v>
      </c>
      <c r="L65" s="16" t="str">
        <f>'VRPP 2 lentelė'!H81</f>
        <v xml:space="preserve">08.4.2-ESFA-R-615 </v>
      </c>
      <c r="M65" s="14" t="str">
        <f>'VRPP 2 lentelė'!I81</f>
        <v>R</v>
      </c>
      <c r="N65" s="49" t="str">
        <f>'VRPP 2 lentelė'!J76</f>
        <v>-</v>
      </c>
      <c r="O65" s="26" t="s">
        <v>913</v>
      </c>
      <c r="P65" s="26" t="s">
        <v>913</v>
      </c>
      <c r="Q65" s="27" t="s">
        <v>116</v>
      </c>
      <c r="R65" s="26" t="e">
        <f>'1 lentelė'!#REF!</f>
        <v>#REF!</v>
      </c>
      <c r="S65" s="26" t="e">
        <f>'1 lentelė'!#REF!</f>
        <v>#REF!</v>
      </c>
      <c r="T65" s="33">
        <f t="shared" si="1"/>
        <v>8407.06</v>
      </c>
      <c r="U65" s="33">
        <f>'VRPP 2 lentelė'!Q81</f>
        <v>7146</v>
      </c>
      <c r="V65" s="33">
        <f>'VRPP 2 lentelė'!N81</f>
        <v>630.53</v>
      </c>
      <c r="W65" s="55">
        <f>'VRPP 2 lentelė'!M81</f>
        <v>630.53</v>
      </c>
      <c r="X65" s="26" t="str">
        <f>'VRPP 3 lentelė'!L82</f>
        <v>P.N.604</v>
      </c>
      <c r="Y65" s="16" t="str">
        <f>'VRPP 3 lentelė'!M82</f>
        <v>Tuberkulioze sergantys pacientai, kuriems buvo suteiktos socialinės paramos priemonės (maisto talonų dalijimas) tuberkuliozės ambulatorinio gydymo metu</v>
      </c>
      <c r="Z65" s="26">
        <f>'VRPP 3 lentelė'!N82</f>
        <v>20</v>
      </c>
      <c r="AA65" s="26"/>
      <c r="AB65" s="27"/>
      <c r="AC65" s="26"/>
      <c r="AD65" s="26"/>
      <c r="AE65" s="27"/>
      <c r="AF65" s="26"/>
      <c r="AG65" s="26"/>
      <c r="AH65" s="27"/>
      <c r="AI65" s="26"/>
      <c r="AJ65" s="26"/>
      <c r="AK65" s="27"/>
      <c r="AL65" s="26"/>
      <c r="AM65" s="26"/>
      <c r="AN65" s="27"/>
      <c r="AO65" s="27"/>
      <c r="AP65" s="16" t="str">
        <f>'3 lentelė'!E83</f>
        <v>Projekto įgyvendinimo metu numatoma teikti ambulatorines asmens sveikatos priežiūros priemones (maisto talonus) tuberkulioze sergantiesiems asmenisms ir organizuoti darbuotojų nuvykimus į infekcinių ligų kliniką kurioje bus išduodamos reikalingos vaistų dozės tuberkulioze sergantiems pacientams.</v>
      </c>
    </row>
    <row r="66" spans="2:42" ht="144" x14ac:dyDescent="0.25">
      <c r="B66" s="26"/>
      <c r="C66" s="26"/>
      <c r="D66" s="26"/>
      <c r="E66" s="26"/>
      <c r="F66" s="26" t="str">
        <f>'VRPP 2 lentelė'!B82</f>
        <v>1.3.2.4.3</v>
      </c>
      <c r="G66" s="16" t="str">
        <f>'VRPP 2 lentelė'!C82</f>
        <v>R04-6615-470000-0003</v>
      </c>
      <c r="H66" s="16" t="str">
        <f>'VRPP 2 lentelė'!D82</f>
        <v>Ambulatorinių sveikatos priežiūros paslaugų prieinamumo tuberkulioze sergantiems asmenims gerinimas</v>
      </c>
      <c r="I66" s="16" t="str">
        <f>'VRPP 2 lentelė'!E82</f>
        <v>VšĮ Marijampolės pirminės sveikatos priežiūros centras</v>
      </c>
      <c r="J66" s="16" t="str">
        <f>'VRPP 2 lentelė'!F82</f>
        <v>Sveikatos apsaugos ministerija</v>
      </c>
      <c r="K66" s="16" t="str">
        <f>'VRPP 2 lentelė'!G82</f>
        <v>Marijampolės savivaldybė</v>
      </c>
      <c r="L66" s="16" t="str">
        <f>'VRPP 2 lentelė'!H82</f>
        <v xml:space="preserve">08.4.2-ESFA-R-615 </v>
      </c>
      <c r="M66" s="14" t="str">
        <f>'VRPP 2 lentelė'!I82</f>
        <v>R</v>
      </c>
      <c r="N66" s="49" t="str">
        <f>'VRPP 2 lentelė'!J77</f>
        <v>-</v>
      </c>
      <c r="O66" s="26" t="s">
        <v>913</v>
      </c>
      <c r="P66" s="26" t="s">
        <v>913</v>
      </c>
      <c r="Q66" s="27" t="s">
        <v>116</v>
      </c>
      <c r="R66" s="26" t="e">
        <f>'1 lentelė'!#REF!</f>
        <v>#REF!</v>
      </c>
      <c r="S66" s="26" t="e">
        <f>'1 lentelė'!#REF!</f>
        <v>#REF!</v>
      </c>
      <c r="T66" s="33">
        <f t="shared" si="1"/>
        <v>24994.11</v>
      </c>
      <c r="U66" s="33">
        <f>'VRPP 2 lentelė'!Q82</f>
        <v>21245</v>
      </c>
      <c r="V66" s="33">
        <f>'VRPP 2 lentelė'!N82</f>
        <v>1874.55</v>
      </c>
      <c r="W66" s="55">
        <f>'VRPP 2 lentelė'!M82</f>
        <v>1874.56</v>
      </c>
      <c r="X66" s="26" t="str">
        <f>'VRPP 3 lentelė'!L83</f>
        <v>P.N.604</v>
      </c>
      <c r="Y66" s="16" t="str">
        <f>'VRPP 3 lentelė'!M83</f>
        <v>Tuberkulioze sergantys pacientai, kuriems buvo suteiktos socialinės paramos priemonės (maisto talonų dalijimas) tuberkuliozės ambulatorinio gydymo metu</v>
      </c>
      <c r="Z66" s="26">
        <f>'VRPP 3 lentelė'!N83</f>
        <v>60</v>
      </c>
      <c r="AA66" s="26"/>
      <c r="AB66" s="27"/>
      <c r="AC66" s="26"/>
      <c r="AD66" s="26"/>
      <c r="AE66" s="27"/>
      <c r="AF66" s="26"/>
      <c r="AG66" s="26"/>
      <c r="AH66" s="27"/>
      <c r="AI66" s="26"/>
      <c r="AJ66" s="26"/>
      <c r="AK66" s="27"/>
      <c r="AL66" s="26"/>
      <c r="AM66" s="26"/>
      <c r="AN66" s="27"/>
      <c r="AO66" s="27"/>
      <c r="AP66" s="16" t="str">
        <f>'3 lentelė'!E84</f>
        <v xml:space="preserve"> Projekto įgyvendinimo metu numatoma teikti ambulatorines asmens sveikatos priežiūros priemones (maisto talonus) tuberkulioze sergantiesiems asmenims.Taip pat projekto metu numatytos vykdančiojo personalo kelionės bei komandiruotės, kurių metu vaistai ambulatoriniams tuberkuliozės gydymui bus vežami į sergančiųjų gyvenamąją vietovę.</v>
      </c>
    </row>
    <row r="67" spans="2:42" ht="144" x14ac:dyDescent="0.25">
      <c r="B67" s="26"/>
      <c r="C67" s="26"/>
      <c r="D67" s="26"/>
      <c r="E67" s="26"/>
      <c r="F67" s="26" t="str">
        <f>'VRPP 2 lentelė'!B83</f>
        <v>1.3.2.4.4</v>
      </c>
      <c r="G67" s="16" t="str">
        <f>'VRPP 2 lentelė'!C83</f>
        <v>R04-6615-470000-0004</v>
      </c>
      <c r="H67" s="16" t="str">
        <f>'VRPP 2 lentelė'!D83</f>
        <v>Priemonių, gerinančių ambulatorinių sveikatos priežiūros paslaugų prieinamumą tuberkulioze sergantiems pacientams įgyvendinimas Šakių rajone</v>
      </c>
      <c r="I67" s="16" t="str">
        <f>'VRPP 2 lentelė'!E83</f>
        <v>Šakių rajono savivaldybės administracija</v>
      </c>
      <c r="J67" s="16" t="str">
        <f>'VRPP 2 lentelė'!F83</f>
        <v>Sveikatos apsaugos ministerija</v>
      </c>
      <c r="K67" s="16" t="str">
        <f>'VRPP 2 lentelė'!G83</f>
        <v>Šakių rajono savivaldybė</v>
      </c>
      <c r="L67" s="16" t="str">
        <f>'VRPP 2 lentelė'!H83</f>
        <v xml:space="preserve">08.4.2-ESFA-R-615 </v>
      </c>
      <c r="M67" s="14" t="str">
        <f>'VRPP 2 lentelė'!I83</f>
        <v>R</v>
      </c>
      <c r="N67" s="49" t="str">
        <f>'VRPP 2 lentelė'!J78</f>
        <v>-</v>
      </c>
      <c r="O67" s="26" t="s">
        <v>913</v>
      </c>
      <c r="P67" s="26" t="s">
        <v>913</v>
      </c>
      <c r="Q67" s="27" t="s">
        <v>116</v>
      </c>
      <c r="R67" s="26">
        <f>'1 lentelė'!N85</f>
        <v>2018</v>
      </c>
      <c r="S67" s="26">
        <f>'1 lentelė'!O85</f>
        <v>2021</v>
      </c>
      <c r="T67" s="33">
        <f t="shared" si="1"/>
        <v>15906</v>
      </c>
      <c r="U67" s="33">
        <f>'VRPP 2 lentelė'!Q83</f>
        <v>13520</v>
      </c>
      <c r="V67" s="33">
        <f>'VRPP 2 lentelė'!N83</f>
        <v>1192</v>
      </c>
      <c r="W67" s="55">
        <f>'VRPP 2 lentelė'!M83</f>
        <v>1194</v>
      </c>
      <c r="X67" s="26" t="str">
        <f>'VRPP 3 lentelė'!L84</f>
        <v>P.N.604</v>
      </c>
      <c r="Y67" s="16" t="str">
        <f>'VRPP 3 lentelė'!M84</f>
        <v>Tuberkulioze sergantys pacientai, kuriems buvo suteiktos socialinės paramos priemonės (maisto talonų dalijimas) tuberkuliozės ambulatorinio gydymo metu</v>
      </c>
      <c r="Z67" s="26">
        <f>'VRPP 3 lentelė'!N84</f>
        <v>38</v>
      </c>
      <c r="AA67" s="26"/>
      <c r="AB67" s="27"/>
      <c r="AC67" s="26"/>
      <c r="AD67" s="26"/>
      <c r="AE67" s="27"/>
      <c r="AF67" s="26"/>
      <c r="AG67" s="26"/>
      <c r="AH67" s="27"/>
      <c r="AI67" s="26"/>
      <c r="AJ67" s="26"/>
      <c r="AK67" s="27"/>
      <c r="AL67" s="26"/>
      <c r="AM67" s="26"/>
      <c r="AN67" s="27"/>
      <c r="AO67" s="27"/>
      <c r="AP67" s="16" t="str">
        <f>'3 lentelė'!E85</f>
        <v>Projekto įgyvendinimo metu numatoma teikti ambulatorines asmens sveikatos priežiūros priemones (maisto talonus) tuberkulioze sergantiesiems asmenims. Taip pat projekto metu numatytos vykdančiojo personalo kelionės bei komandiruotės, kurių metu vaistai ambulatoriniams tuberkuliozės gydymui bus vežami į sergančiųjų gyvenamąją vietovę.</v>
      </c>
    </row>
    <row r="68" spans="2:42" ht="144" x14ac:dyDescent="0.25">
      <c r="B68" s="26"/>
      <c r="C68" s="26"/>
      <c r="D68" s="26"/>
      <c r="E68" s="26"/>
      <c r="F68" s="26" t="str">
        <f>'VRPP 2 lentelė'!B84</f>
        <v>1.3.2.4.5</v>
      </c>
      <c r="G68" s="16" t="str">
        <f>'VRPP 2 lentelė'!C84</f>
        <v>R04-6615-470000-0005</v>
      </c>
      <c r="H68" s="16" t="str">
        <f>'VRPP 2 lentelė'!D84</f>
        <v>Priemonių, gerinančių ambulatorinių sveikatos priežiūros paslaugų prieinamumą tuberkulioze sergantiems asmenims, įgyvendinimas Vilkaviškio rajone</v>
      </c>
      <c r="I68" s="16" t="str">
        <f>'VRPP 2 lentelė'!E84</f>
        <v>Viešoji įstaiga Vilkaviškio pirminės sveikatos priežiūros centras</v>
      </c>
      <c r="J68" s="16" t="str">
        <f>'VRPP 2 lentelė'!F84</f>
        <v>Sveikatos apsaugos ministerija</v>
      </c>
      <c r="K68" s="16" t="str">
        <f>'VRPP 2 lentelė'!G84</f>
        <v>Vilkaviškio rajono savivaldybė</v>
      </c>
      <c r="L68" s="16" t="str">
        <f>'VRPP 2 lentelė'!H84</f>
        <v xml:space="preserve">08.4.2-ESFA-R-615 </v>
      </c>
      <c r="M68" s="14" t="str">
        <f>'VRPP 2 lentelė'!I84</f>
        <v>R</v>
      </c>
      <c r="N68" s="49" t="str">
        <f>'VRPP 2 lentelė'!J79</f>
        <v>-</v>
      </c>
      <c r="O68" s="26" t="s">
        <v>913</v>
      </c>
      <c r="P68" s="26" t="s">
        <v>913</v>
      </c>
      <c r="Q68" s="27" t="s">
        <v>116</v>
      </c>
      <c r="R68" s="26">
        <f>'1 lentelė'!N86</f>
        <v>2018</v>
      </c>
      <c r="S68" s="26">
        <f>'1 lentelė'!O86</f>
        <v>2021</v>
      </c>
      <c r="T68" s="33">
        <f t="shared" si="1"/>
        <v>18632</v>
      </c>
      <c r="U68" s="33">
        <f>'VRPP 2 lentelė'!Q84</f>
        <v>15837</v>
      </c>
      <c r="V68" s="33">
        <f>'VRPP 2 lentelė'!N84</f>
        <v>1397</v>
      </c>
      <c r="W68" s="55">
        <f>'VRPP 2 lentelė'!M84</f>
        <v>1398</v>
      </c>
      <c r="X68" s="26" t="str">
        <f>'VRPP 3 lentelė'!L85</f>
        <v>P.N.604</v>
      </c>
      <c r="Y68" s="16" t="str">
        <f>'VRPP 3 lentelė'!M85</f>
        <v>Tuberkulioze sergantys pacientai, kuriems buvo suteiktos socialinės paramos priemonės (maisto talonų dalijimas) tuberkuliozės ambulatorinio gydymo metu</v>
      </c>
      <c r="Z68" s="26">
        <f>'VRPP 3 lentelė'!N85</f>
        <v>45</v>
      </c>
      <c r="AA68" s="26"/>
      <c r="AB68" s="27"/>
      <c r="AC68" s="26"/>
      <c r="AD68" s="26"/>
      <c r="AE68" s="27"/>
      <c r="AF68" s="26"/>
      <c r="AG68" s="26"/>
      <c r="AH68" s="27"/>
      <c r="AI68" s="26"/>
      <c r="AJ68" s="26"/>
      <c r="AK68" s="27"/>
      <c r="AL68" s="26"/>
      <c r="AM68" s="26"/>
      <c r="AN68" s="27"/>
      <c r="AO68" s="27"/>
      <c r="AP68" s="16" t="str">
        <f>'3 lentelė'!E86</f>
        <v>Projekto įgyvendinimo metu numatoma teikti ambulatorines asmens sveikatos priežiūros priemones (maisto talonus) tuberkulioze sergantiesiems asmenims. Taip pat projekto metu numatytos vykdančiojo personalo kelionės bei komandiruotės, kurių metu vaistai ambulatoriniams tuberkuliozės gydymui bus vežami į sergančiųjų gyvenamąją vietovę.</v>
      </c>
    </row>
    <row r="69" spans="2:42" ht="100.5" customHeight="1" x14ac:dyDescent="0.25">
      <c r="B69" s="69" t="str">
        <f>'VRPP 2 lentelė'!B85</f>
        <v xml:space="preserve">2. </v>
      </c>
      <c r="C69" s="69" t="str">
        <f>'VRPP 2 lentelė'!B86</f>
        <v>2.1</v>
      </c>
      <c r="D69" s="69" t="str">
        <f>'VRPP 2 lentelė'!B87</f>
        <v>2.1.1</v>
      </c>
      <c r="E69" s="69" t="str">
        <f>'VRPP 2 lentelė'!B88</f>
        <v>2.1.1.1</v>
      </c>
      <c r="F69" s="26" t="str">
        <f>'VRPP 2 lentelė'!B89</f>
        <v>2.1.1.1.1</v>
      </c>
      <c r="G69" s="16" t="str">
        <f>'VRPP 2 lentelė'!C89</f>
        <v>R04-5514-190000-5141</v>
      </c>
      <c r="H69" s="27" t="str">
        <f>'VRPP 2 lentelė'!D89</f>
        <v>Darnaus judumo priemonių diegimas Marijampolės mieste</v>
      </c>
      <c r="I69" s="16" t="str">
        <f>'VRPP 2 lentelė'!E89</f>
        <v>Marijampolės savivaldybės adminitracija</v>
      </c>
      <c r="J69" s="16" t="str">
        <f>'VRPP 2 lentelė'!F89</f>
        <v>Susisiekimo ministerija</v>
      </c>
      <c r="K69" s="16" t="str">
        <f>'VRPP 2 lentelė'!G89</f>
        <v>Marijampolės savivaldybė</v>
      </c>
      <c r="L69" s="16" t="str">
        <f>'VRPP 2 lentelė'!H89</f>
        <v xml:space="preserve">04.5.1-TID-R-514 </v>
      </c>
      <c r="M69" s="14" t="str">
        <f>'VRPP 2 lentelė'!I89</f>
        <v>R</v>
      </c>
      <c r="N69" s="49" t="str">
        <f>'VRPP 2 lentelė'!J80</f>
        <v>-</v>
      </c>
      <c r="O69" s="26" t="s">
        <v>913</v>
      </c>
      <c r="P69" s="26" t="s">
        <v>913</v>
      </c>
      <c r="Q69" s="27" t="s">
        <v>116</v>
      </c>
      <c r="R69" s="26" t="e">
        <f>'1 lentelė'!#REF!</f>
        <v>#REF!</v>
      </c>
      <c r="S69" s="26" t="e">
        <f>'1 lentelė'!#REF!</f>
        <v>#REF!</v>
      </c>
      <c r="T69" s="33">
        <f>U69+W69</f>
        <v>993615.3</v>
      </c>
      <c r="U69" s="33">
        <f>'VRPP 2 lentelė'!Q89</f>
        <v>844573</v>
      </c>
      <c r="V69" s="34">
        <v>0</v>
      </c>
      <c r="W69" s="33">
        <f>'VRPP 2 lentelė'!M89</f>
        <v>149042.29999999999</v>
      </c>
      <c r="X69" s="26" t="str">
        <f>'VRPP 3 lentelė'!L89</f>
        <v>P.S.323</v>
      </c>
      <c r="Y69" s="16" t="str">
        <f>'VRPP 3 lentelė'!M89</f>
        <v>Įgyvendintos darnaus judumo priemonės</v>
      </c>
      <c r="Z69" s="26">
        <f>'VRPP 3 lentelė'!N89</f>
        <v>2</v>
      </c>
      <c r="AA69" s="26"/>
      <c r="AB69" s="27"/>
      <c r="AC69" s="26"/>
      <c r="AD69" s="26"/>
      <c r="AE69" s="27"/>
      <c r="AF69" s="26"/>
      <c r="AG69" s="26"/>
      <c r="AH69" s="27"/>
      <c r="AI69" s="26"/>
      <c r="AJ69" s="26"/>
      <c r="AK69" s="27"/>
      <c r="AL69" s="26"/>
      <c r="AM69" s="26"/>
      <c r="AN69" s="27"/>
      <c r="AO69" s="56"/>
      <c r="AP69" s="16" t="str">
        <f>'3 lentelė'!E91</f>
        <v>Įgyvendinant projektą siekiama didinti viešojo transporto patrauklumą, įdiegiant elektroninio bilieto sistemą; modernizuoti viešojo transporto informacinę sistemą; rekonstruoti pėsčiųjų perėjas su naujai įrengta apšvietima sistema, perėjas pritaikant specialiųjų poreikių turintiems žmonėms; modernizuoti viešojo transporto stoteles ir pritaikyti specialiųjų poreiių turintiems žmonėms.</v>
      </c>
    </row>
    <row r="70" spans="2:42" ht="60" x14ac:dyDescent="0.25">
      <c r="B70" s="69"/>
      <c r="C70" s="69"/>
      <c r="D70" s="69"/>
      <c r="E70" s="69" t="str">
        <f>'VRPP 2 lentelė'!B90</f>
        <v>2.1.1.2</v>
      </c>
      <c r="F70" s="26" t="str">
        <f>'VRPP 2 lentelė'!B91</f>
        <v>2.1.1.2.1</v>
      </c>
      <c r="G70" s="66" t="str">
        <f>'VRPP 2 lentelė'!C91</f>
        <v>R04-5518-100000-5181</v>
      </c>
      <c r="H70" s="66" t="str">
        <f>'VRPP 2 lentelė'!D91</f>
        <v>Vietinio susisiekimo viešojo transporto priemonių parko atnaujinimas Marijampolės savivaldybėje</v>
      </c>
      <c r="I70" s="66" t="str">
        <f>'VRPP 2 lentelė'!E91</f>
        <v>Marijampolės savivaldybės administracija</v>
      </c>
      <c r="J70" s="66" t="str">
        <f>'VRPP 2 lentelė'!F91</f>
        <v>Susisiekimo
ministerija</v>
      </c>
      <c r="K70" s="66" t="str">
        <f>'VRPP 2 lentelė'!G91</f>
        <v>Marijampolės
savivaldybė</v>
      </c>
      <c r="L70" s="66" t="str">
        <f>'VRPP 2 lentelė'!H91</f>
        <v>04.5.1-TID-R-518</v>
      </c>
      <c r="M70" s="47" t="str">
        <f>'VRPP 2 lentelė'!I91</f>
        <v>R</v>
      </c>
      <c r="N70" s="14" t="str">
        <f>'VRPP 2 lentelė'!J81</f>
        <v>-</v>
      </c>
      <c r="O70" s="26" t="s">
        <v>913</v>
      </c>
      <c r="P70" s="26" t="s">
        <v>913</v>
      </c>
      <c r="Q70" s="27" t="s">
        <v>116</v>
      </c>
      <c r="R70" s="26" t="e">
        <f>'1 lentelė'!#REF!</f>
        <v>#REF!</v>
      </c>
      <c r="S70" s="26" t="e">
        <f>'1 lentelė'!#REF!</f>
        <v>#REF!</v>
      </c>
      <c r="T70" s="33">
        <f t="shared" ref="T70:T108" si="2">U70+V70+W70</f>
        <v>1298334.1200000001</v>
      </c>
      <c r="U70" s="33">
        <f>'VRPP 2 lentelė'!Q91</f>
        <v>1103584</v>
      </c>
      <c r="V70" s="34">
        <v>0</v>
      </c>
      <c r="W70" s="33">
        <f>'VRPP 2 lentelė'!O91</f>
        <v>194750.12</v>
      </c>
      <c r="X70" s="26" t="str">
        <f>'VRPP 3 lentelė'!L91</f>
        <v>P.S.325</v>
      </c>
      <c r="Y70" s="16" t="str">
        <f>'VRPP 3 lentelė'!M91</f>
        <v>Įsigytos naujos ekologiškos viešojo transporto priemonės</v>
      </c>
      <c r="Z70" s="14">
        <f>'VRPP 3 lentelė'!N91</f>
        <v>4</v>
      </c>
      <c r="AA70" s="26"/>
      <c r="AB70" s="27"/>
      <c r="AC70" s="26"/>
      <c r="AD70" s="26"/>
      <c r="AE70" s="27"/>
      <c r="AF70" s="26"/>
      <c r="AG70" s="26"/>
      <c r="AH70" s="27"/>
      <c r="AI70" s="26"/>
      <c r="AJ70" s="26"/>
      <c r="AK70" s="27"/>
      <c r="AL70" s="26"/>
      <c r="AM70" s="26"/>
      <c r="AN70" s="27"/>
      <c r="AO70" s="56"/>
      <c r="AP70" s="16" t="e">
        <f>'3 lentelė'!#REF!</f>
        <v>#REF!</v>
      </c>
    </row>
    <row r="71" spans="2:42" ht="48" x14ac:dyDescent="0.25">
      <c r="B71" s="69"/>
      <c r="C71" s="69"/>
      <c r="D71" s="69"/>
      <c r="E71" s="69" t="str">
        <f>'VRPP 2 lentelė'!B92</f>
        <v>2.1.1.3</v>
      </c>
      <c r="F71" s="26" t="str">
        <f>'VRPP 2 lentelė'!B93</f>
        <v>2.1.1.3.1</v>
      </c>
      <c r="G71" s="16" t="str">
        <f>'VRPP 2 lentelė'!C93</f>
        <v>R04-5511-120000-5111</v>
      </c>
      <c r="H71" s="16" t="str">
        <f>'VRPP 2 lentelė'!D93</f>
        <v>Vilkaviškio miesto Vilniaus gatvės dalies rekonstrukcija</v>
      </c>
      <c r="I71" s="16" t="str">
        <f>'VRPP 2 lentelė'!E93</f>
        <v>Vilkaviškio rajono savivaldybės administracija</v>
      </c>
      <c r="J71" s="16" t="str">
        <f>'VRPP 2 lentelė'!F93</f>
        <v>Susisiekimo
ministerija</v>
      </c>
      <c r="K71" s="16" t="str">
        <f>'VRPP 2 lentelė'!G93</f>
        <v>Vilkaviškio rajono savivaldybė</v>
      </c>
      <c r="L71" s="16" t="str">
        <f>'VRPP 2 lentelė'!H93</f>
        <v>06.2.1-TID-R-511</v>
      </c>
      <c r="M71" s="14" t="str">
        <f>'VRPP 2 lentelė'!I93</f>
        <v>R</v>
      </c>
      <c r="N71" s="26" t="s">
        <v>165</v>
      </c>
      <c r="O71" s="26" t="s">
        <v>913</v>
      </c>
      <c r="P71" s="26" t="s">
        <v>913</v>
      </c>
      <c r="Q71" s="27" t="s">
        <v>116</v>
      </c>
      <c r="R71" s="26">
        <f>'1 lentelė'!N93</f>
        <v>2018</v>
      </c>
      <c r="S71" s="26">
        <f>'1 lentelė'!O93</f>
        <v>2020</v>
      </c>
      <c r="T71" s="33">
        <f t="shared" si="2"/>
        <v>102635.81</v>
      </c>
      <c r="U71" s="33">
        <f>'VRPP 2 lentelė'!Q93</f>
        <v>87240.43</v>
      </c>
      <c r="V71" s="34">
        <v>0</v>
      </c>
      <c r="W71" s="33">
        <f>'VRPP 2 lentelė'!M93</f>
        <v>15395.38</v>
      </c>
      <c r="X71" s="26" t="str">
        <f>'VRPP 3 lentelė'!L93</f>
        <v>P.B.214</v>
      </c>
      <c r="Y71" s="16" t="str">
        <f>'VRPP 3 lentelė'!M93</f>
        <v>Bendras rekonstruotų arba atnaujintų kelių ilgis</v>
      </c>
      <c r="Z71" s="26">
        <f>'VRPP 3 lentelė'!N93</f>
        <v>0.2</v>
      </c>
      <c r="AA71" s="14" t="str">
        <f>'VRPP 3 lentelė'!O93</f>
        <v>P.N.508</v>
      </c>
      <c r="AB71" s="16" t="str">
        <f>'VRPP 3 lentelė'!P93</f>
        <v>Bendras naujai nutiestų kelių ilgis</v>
      </c>
      <c r="AC71" s="14">
        <f>'VRPP 3 lentelė'!Q93</f>
        <v>0</v>
      </c>
      <c r="AD71" s="26" t="str">
        <f>'VRPP 3 lentelė'!R93</f>
        <v>P.S.342</v>
      </c>
      <c r="AE71" s="16" t="str">
        <f>'VRPP 3 lentelė'!S93</f>
        <v>Įdiegtos saugų eismą gerinančios ir aplinkosaugos priemonės</v>
      </c>
      <c r="AF71" s="26">
        <f>'VRPP 3 lentelė'!T93</f>
        <v>0</v>
      </c>
      <c r="AG71" s="14"/>
      <c r="AH71" s="27"/>
      <c r="AI71" s="14"/>
      <c r="AJ71" s="26"/>
      <c r="AK71" s="27"/>
      <c r="AL71" s="26"/>
      <c r="AM71" s="26"/>
      <c r="AN71" s="27"/>
      <c r="AO71" s="56"/>
      <c r="AP71" s="16" t="str">
        <f>'3 lentelė'!E93</f>
        <v xml:space="preserve"> Projekto įgrvendinimo metu numatomas Vilkaviškio miesto Vilniaus gatvės rekonstravimas ir pėsčiųjų tako įrengimas Vilkaviškio miesto Rūtų gatvėje.</v>
      </c>
    </row>
    <row r="72" spans="2:42" ht="72" x14ac:dyDescent="0.25">
      <c r="B72" s="26"/>
      <c r="C72" s="26"/>
      <c r="D72" s="26"/>
      <c r="E72" s="26"/>
      <c r="F72" s="26" t="str">
        <f>'VRPP 2 lentelė'!B94</f>
        <v>2.1.1.3.2</v>
      </c>
      <c r="G72" s="16" t="str">
        <f>'VRPP 2 lentelė'!C94</f>
        <v>R04-5511-120000-5112</v>
      </c>
      <c r="H72" s="16" t="str">
        <f>'VRPP 2 lentelė'!D94</f>
        <v xml:space="preserve">Vilkaviškio miesto Janonio gatvės dalies rekonstrukcija </v>
      </c>
      <c r="I72" s="16" t="str">
        <f>'VRPP 2 lentelė'!E94</f>
        <v>Vilkaviškio rajono savivaldybės administracija</v>
      </c>
      <c r="J72" s="16" t="str">
        <f>'VRPP 2 lentelė'!F94</f>
        <v>Susisiekimo
ministerija</v>
      </c>
      <c r="K72" s="16" t="str">
        <f>'VRPP 2 lentelė'!G94</f>
        <v>Vilkaviškio rajono savivaldybė</v>
      </c>
      <c r="L72" s="16" t="str">
        <f>'VRPP 2 lentelė'!H94</f>
        <v>06.2.1-TID-R-511</v>
      </c>
      <c r="M72" s="14" t="str">
        <f>'VRPP 2 lentelė'!I94</f>
        <v>R</v>
      </c>
      <c r="N72" s="26" t="s">
        <v>165</v>
      </c>
      <c r="O72" s="26" t="s">
        <v>913</v>
      </c>
      <c r="P72" s="26" t="s">
        <v>913</v>
      </c>
      <c r="Q72" s="27" t="s">
        <v>116</v>
      </c>
      <c r="R72" s="26">
        <f>'1 lentelė'!N94</f>
        <v>2018</v>
      </c>
      <c r="S72" s="26">
        <f>'1 lentelė'!O94</f>
        <v>2020</v>
      </c>
      <c r="T72" s="33">
        <f t="shared" si="2"/>
        <v>85542.82</v>
      </c>
      <c r="U72" s="33">
        <f>'VRPP 2 lentelė'!Q94</f>
        <v>72711.39</v>
      </c>
      <c r="V72" s="34">
        <v>0</v>
      </c>
      <c r="W72" s="33">
        <f>'VRPP 2 lentelė'!M94</f>
        <v>12831.43</v>
      </c>
      <c r="X72" s="26" t="str">
        <f>'VRPP 3 lentelė'!L94</f>
        <v>P.B.214</v>
      </c>
      <c r="Y72" s="16" t="str">
        <f>'VRPP 3 lentelė'!M94</f>
        <v>Bendras rekonstruotų arba atnaujintų kelių ilgis</v>
      </c>
      <c r="Z72" s="26">
        <f>'VRPP 3 lentelė'!N94</f>
        <v>0.19</v>
      </c>
      <c r="AA72" s="14" t="str">
        <f>'VRPP 3 lentelė'!O94</f>
        <v>P.N.508</v>
      </c>
      <c r="AB72" s="16" t="str">
        <f>'VRPP 3 lentelė'!P94</f>
        <v>Bendras naujai nutiestų kelių ilgis</v>
      </c>
      <c r="AC72" s="14">
        <f>'VRPP 3 lentelė'!Q94</f>
        <v>0</v>
      </c>
      <c r="AD72" s="26" t="str">
        <f>'VRPP 3 lentelė'!R94</f>
        <v>P.S.342</v>
      </c>
      <c r="AE72" s="16" t="str">
        <f>'VRPP 3 lentelė'!S94</f>
        <v>Įdiegtos saugų eismą gerinančios ir aplinkosaugos priemonės</v>
      </c>
      <c r="AF72" s="26">
        <f>'VRPP 3 lentelė'!T94</f>
        <v>0</v>
      </c>
      <c r="AG72" s="26"/>
      <c r="AH72" s="27"/>
      <c r="AI72" s="26"/>
      <c r="AJ72" s="26"/>
      <c r="AK72" s="27"/>
      <c r="AL72" s="26"/>
      <c r="AM72" s="26"/>
      <c r="AN72" s="27"/>
      <c r="AO72" s="56"/>
      <c r="AP72" s="16" t="str">
        <f>'3 lentelė'!E94</f>
        <v>Projekto metu numatoma rekonstruoti Vilkaviškio miesto J. Janonio gatvę. Siekiant padidinti eismo saugumą numatoma pakeisti esamus šviestuvus į naujus, įrengti kelio ženklus, atlikti ženklinimą ir įrengti perėją su greitį ribojančiais kalneliais.</v>
      </c>
    </row>
    <row r="73" spans="2:42" ht="72" x14ac:dyDescent="0.25">
      <c r="B73" s="26"/>
      <c r="C73" s="26"/>
      <c r="D73" s="26"/>
      <c r="E73" s="26"/>
      <c r="F73" s="26" t="str">
        <f>'VRPP 2 lentelė'!B95</f>
        <v>2.1.1.3.3</v>
      </c>
      <c r="G73" s="16" t="str">
        <f>'VRPP 2 lentelė'!C95</f>
        <v>R04-5511-120000-5113</v>
      </c>
      <c r="H73" s="16" t="str">
        <f>'VRPP 2 lentelė'!D95</f>
        <v>Vilkaviškio miesto
Kęstučio ir Maironio gatvių dalių rekonstrukcija</v>
      </c>
      <c r="I73" s="16" t="str">
        <f>'VRPP 2 lentelė'!E95</f>
        <v>Vilkaviškio rajono savivaldybės administracija</v>
      </c>
      <c r="J73" s="16" t="str">
        <f>'VRPP 2 lentelė'!F95</f>
        <v>Susisiekimo
ministerija</v>
      </c>
      <c r="K73" s="16" t="str">
        <f>'VRPP 2 lentelė'!G95</f>
        <v>Vilkaviškio rajono savivaldybė</v>
      </c>
      <c r="L73" s="16" t="str">
        <f>'VRPP 2 lentelė'!H95</f>
        <v>06.2.1-TID-R-511</v>
      </c>
      <c r="M73" s="14" t="str">
        <f>'VRPP 2 lentelė'!I95</f>
        <v>R</v>
      </c>
      <c r="N73" s="26" t="s">
        <v>165</v>
      </c>
      <c r="O73" s="26" t="s">
        <v>913</v>
      </c>
      <c r="P73" s="26" t="s">
        <v>913</v>
      </c>
      <c r="Q73" s="27" t="s">
        <v>116</v>
      </c>
      <c r="R73" s="26">
        <f>'1 lentelė'!N95</f>
        <v>2018</v>
      </c>
      <c r="S73" s="26">
        <f>'1 lentelė'!O95</f>
        <v>2020</v>
      </c>
      <c r="T73" s="33">
        <f t="shared" si="2"/>
        <v>556847.35</v>
      </c>
      <c r="U73" s="33">
        <f>'VRPP 2 lentelė'!Q95</f>
        <v>445944</v>
      </c>
      <c r="V73" s="34">
        <v>0</v>
      </c>
      <c r="W73" s="33">
        <f>'VRPP 2 lentelė'!M95</f>
        <v>110903.35</v>
      </c>
      <c r="X73" s="26" t="str">
        <f>'VRPP 3 lentelė'!L95</f>
        <v>P.B.214</v>
      </c>
      <c r="Y73" s="16" t="str">
        <f>'VRPP 3 lentelė'!M95</f>
        <v>Bendras rekonstruotų arba atnaujintų kelių ilgis</v>
      </c>
      <c r="Z73" s="26">
        <f>'VRPP 3 lentelė'!N95</f>
        <v>0.92</v>
      </c>
      <c r="AA73" s="14" t="str">
        <f>'VRPP 3 lentelė'!O95</f>
        <v>P.N.508</v>
      </c>
      <c r="AB73" s="16" t="str">
        <f>'VRPP 3 lentelė'!P95</f>
        <v>Bendras naujai nutiestų kelių ilgis</v>
      </c>
      <c r="AC73" s="14">
        <f>'VRPP 3 lentelė'!Q95</f>
        <v>0</v>
      </c>
      <c r="AD73" s="26" t="str">
        <f>'VRPP 3 lentelė'!R95</f>
        <v>P.S.342</v>
      </c>
      <c r="AE73" s="16" t="str">
        <f>'VRPP 3 lentelė'!S95</f>
        <v>Įdiegtos saugų eismą gerinančios ir aplinkosaugos priemonės</v>
      </c>
      <c r="AF73" s="26">
        <f>'VRPP 3 lentelė'!T95</f>
        <v>0</v>
      </c>
      <c r="AG73" s="26"/>
      <c r="AH73" s="27"/>
      <c r="AI73" s="26"/>
      <c r="AJ73" s="26"/>
      <c r="AK73" s="27"/>
      <c r="AL73" s="26"/>
      <c r="AM73" s="26"/>
      <c r="AN73" s="27"/>
      <c r="AO73" s="56"/>
      <c r="AP73" s="16" t="str">
        <f>'3 lentelė'!E95</f>
        <v>Projekto metu numatoma rekonstruoti Vilkaviškio miesto Kęstučio ir Maironio gatvių atkarpas. Siekiant padidinti eismo saugumą numatoma pakeisti esamus šviestuvus į naujus, įrengti kelio ženklus, atlikti ženklinimą, įrengti perėją bei kitas priemones.</v>
      </c>
    </row>
    <row r="74" spans="2:42" ht="48" x14ac:dyDescent="0.25">
      <c r="B74" s="26"/>
      <c r="C74" s="26"/>
      <c r="D74" s="26"/>
      <c r="E74" s="26"/>
      <c r="F74" s="26" t="str">
        <f>'VRPP 2 lentelė'!B96</f>
        <v>2.1.1.3.4</v>
      </c>
      <c r="G74" s="16" t="str">
        <f>'VRPP 2 lentelė'!C96</f>
        <v>R04-5511-120000-5114</v>
      </c>
      <c r="H74" s="16" t="str">
        <f>'VRPP 2 lentelė'!D96</f>
        <v>Kalvarijos miesto
Laisvės gatvės
rekonstrukcija</v>
      </c>
      <c r="I74" s="16" t="str">
        <f>'VRPP 2 lentelė'!E96</f>
        <v>Kalvarijos savivaldybės administracija</v>
      </c>
      <c r="J74" s="16" t="str">
        <f>'VRPP 2 lentelė'!F96</f>
        <v>Susisiekimo
ministerija</v>
      </c>
      <c r="K74" s="16" t="str">
        <f>'VRPP 2 lentelė'!G96</f>
        <v>Kalvarijos savivaldybė</v>
      </c>
      <c r="L74" s="16" t="str">
        <f>'VRPP 2 lentelė'!H96</f>
        <v>06.2.1-TID-R-511</v>
      </c>
      <c r="M74" s="14" t="str">
        <f>'VRPP 2 lentelė'!I96</f>
        <v>R</v>
      </c>
      <c r="N74" s="26" t="s">
        <v>165</v>
      </c>
      <c r="O74" s="26" t="s">
        <v>913</v>
      </c>
      <c r="P74" s="26" t="s">
        <v>913</v>
      </c>
      <c r="Q74" s="27" t="s">
        <v>116</v>
      </c>
      <c r="R74" s="26" t="e">
        <f>'1 lentelė'!#REF!</f>
        <v>#REF!</v>
      </c>
      <c r="S74" s="26" t="e">
        <f>'1 lentelė'!#REF!</f>
        <v>#REF!</v>
      </c>
      <c r="T74" s="33">
        <f t="shared" si="2"/>
        <v>745219.15</v>
      </c>
      <c r="U74" s="33">
        <f>'VRPP 2 lentelė'!Q96</f>
        <v>364962.38</v>
      </c>
      <c r="V74" s="34">
        <v>0</v>
      </c>
      <c r="W74" s="33">
        <f>'VRPP 2 lentelė'!M96</f>
        <v>380256.77</v>
      </c>
      <c r="X74" s="26" t="str">
        <f>'VRPP 3 lentelė'!L96</f>
        <v>P.B.214</v>
      </c>
      <c r="Y74" s="16" t="str">
        <f>'VRPP 3 lentelė'!M96</f>
        <v>Bendras rekonstruotų arba atnaujintų kelių ilgis</v>
      </c>
      <c r="Z74" s="26">
        <f>'VRPP 3 lentelė'!N96</f>
        <v>0.23</v>
      </c>
      <c r="AA74" s="14" t="str">
        <f>'VRPP 3 lentelė'!O96</f>
        <v>P.N.508</v>
      </c>
      <c r="AB74" s="16" t="str">
        <f>'VRPP 3 lentelė'!P96</f>
        <v>Bendras naujai nutiestų kelių ilgis</v>
      </c>
      <c r="AC74" s="14">
        <f>'VRPP 3 lentelė'!Q96</f>
        <v>0</v>
      </c>
      <c r="AD74" s="26" t="str">
        <f>'VRPP 3 lentelė'!R96</f>
        <v>P.S.342</v>
      </c>
      <c r="AE74" s="16" t="str">
        <f>'VRPP 3 lentelė'!S96</f>
        <v>Įdiegtos saugų eismą gerinančios ir aplinkosaugos priemonės</v>
      </c>
      <c r="AF74" s="26">
        <f>'VRPP 3 lentelė'!T96</f>
        <v>0</v>
      </c>
      <c r="AG74" s="26"/>
      <c r="AH74" s="27"/>
      <c r="AI74" s="26"/>
      <c r="AJ74" s="26"/>
      <c r="AK74" s="27"/>
      <c r="AL74" s="26"/>
      <c r="AM74" s="26"/>
      <c r="AN74" s="27"/>
      <c r="AO74" s="56"/>
      <c r="AP74" s="16" t="str">
        <f>'3 lentelė'!E96</f>
        <v>Projekto metu numatoma rekonstruoti Kalvarijos miesto Laisvės gatvės atkarpą.</v>
      </c>
    </row>
    <row r="75" spans="2:42" ht="108" x14ac:dyDescent="0.25">
      <c r="B75" s="26"/>
      <c r="C75" s="26"/>
      <c r="D75" s="26"/>
      <c r="E75" s="26"/>
      <c r="F75" s="26" t="str">
        <f>'VRPP 2 lentelė'!B97</f>
        <v>2.1.1.3.5</v>
      </c>
      <c r="G75" s="16" t="str">
        <f>'VRPP 2 lentelė'!C97</f>
        <v>R04-5511-120000-5115</v>
      </c>
      <c r="H75" s="16" t="str">
        <f>'VRPP 2 lentelė'!D97</f>
        <v>Kazlų Rūdos miesto Gedimino ir Kęstučio gatvių dalių infrastruktūros sutvarkymas</v>
      </c>
      <c r="I75" s="16" t="str">
        <f>'VRPP 2 lentelė'!E97</f>
        <v>Kazlų Rūdos savivaldybės administracija</v>
      </c>
      <c r="J75" s="16" t="str">
        <f>'VRPP 2 lentelė'!F97</f>
        <v>Susisiekimo
ministerija</v>
      </c>
      <c r="K75" s="16" t="str">
        <f>'VRPP 2 lentelė'!G97</f>
        <v>Kazlų Rūdos savivaldybė</v>
      </c>
      <c r="L75" s="16" t="str">
        <f>'VRPP 2 lentelė'!H97</f>
        <v>06.2.1-TID-R-511</v>
      </c>
      <c r="M75" s="14" t="str">
        <f>'VRPP 2 lentelė'!I97</f>
        <v>R</v>
      </c>
      <c r="N75" s="26" t="s">
        <v>165</v>
      </c>
      <c r="O75" s="26" t="s">
        <v>913</v>
      </c>
      <c r="P75" s="26" t="s">
        <v>913</v>
      </c>
      <c r="Q75" s="27" t="s">
        <v>116</v>
      </c>
      <c r="R75" s="26" t="e">
        <f>'1 lentelė'!#REF!</f>
        <v>#REF!</v>
      </c>
      <c r="S75" s="26" t="e">
        <f>'1 lentelė'!#REF!</f>
        <v>#REF!</v>
      </c>
      <c r="T75" s="33">
        <f t="shared" si="2"/>
        <v>383477.23000000004</v>
      </c>
      <c r="U75" s="33">
        <f>'VRPP 2 lentelė'!Q97</f>
        <v>325955.65000000002</v>
      </c>
      <c r="V75" s="34">
        <v>0</v>
      </c>
      <c r="W75" s="33">
        <f>'VRPP 2 lentelė'!M97</f>
        <v>57521.58</v>
      </c>
      <c r="X75" s="26" t="str">
        <f>'VRPP 3 lentelė'!L97</f>
        <v>P.B.214</v>
      </c>
      <c r="Y75" s="16" t="str">
        <f>'VRPP 3 lentelė'!M97</f>
        <v>Bendras rekonstruotų arba atnaujintų kelių ilgis</v>
      </c>
      <c r="Z75" s="26">
        <f>'VRPP 3 lentelė'!N97</f>
        <v>0.83499999999999996</v>
      </c>
      <c r="AA75" s="14" t="str">
        <f>'VRPP 3 lentelė'!O97</f>
        <v>P.N.508</v>
      </c>
      <c r="AB75" s="16" t="str">
        <f>'VRPP 3 lentelė'!P97</f>
        <v>Bendras naujai nutiestų kelių ilgis</v>
      </c>
      <c r="AC75" s="14">
        <f>'VRPP 3 lentelė'!Q97</f>
        <v>0</v>
      </c>
      <c r="AD75" s="26" t="str">
        <f>'VRPP 3 lentelė'!R97</f>
        <v>P.S.342</v>
      </c>
      <c r="AE75" s="16" t="str">
        <f>'VRPP 3 lentelė'!S97</f>
        <v>Įdiegtos saugų eismą gerinančios ir aplinkosaugos priemonės</v>
      </c>
      <c r="AF75" s="26">
        <f>'VRPP 3 lentelė'!T97</f>
        <v>0</v>
      </c>
      <c r="AG75" s="26"/>
      <c r="AH75" s="27"/>
      <c r="AI75" s="26"/>
      <c r="AJ75" s="26"/>
      <c r="AK75" s="27"/>
      <c r="AL75" s="26"/>
      <c r="AM75" s="26"/>
      <c r="AN75" s="27"/>
      <c r="AO75" s="56"/>
      <c r="AP75" s="16" t="str">
        <f>'3 lentelė'!E97</f>
        <v>Kazlų Rūdos miesto Gedimino (važiuojamosios dalies dangos modernizavimas/atnaujinimas įrengiant viensluoksnę dangą) ir Kęstučio (važiuojamosios dalies dangos asfaltavimas) gatvių dalių rekonstrukcija bei eismo saugumo priemonių diegimas (įrengiant modernius pėsčiųjų takus - šaligatvius),  įrengiant lietaus nuotekų sistemą, apšvietimo sistemą.</v>
      </c>
    </row>
    <row r="76" spans="2:42" ht="48" x14ac:dyDescent="0.25">
      <c r="B76" s="26"/>
      <c r="C76" s="26"/>
      <c r="D76" s="26"/>
      <c r="E76" s="26"/>
      <c r="F76" s="26" t="str">
        <f>'VRPP 2 lentelė'!B98</f>
        <v>2.1.1.3.6</v>
      </c>
      <c r="G76" s="16" t="str">
        <f>'VRPP 2 lentelė'!C98</f>
        <v>R04-5511-120000-5116</v>
      </c>
      <c r="H76" s="16" t="str">
        <f>'VRPP 2 lentelė'!D98</f>
        <v>Šakių miesto susisiekimo infrastruktūros modernizavimas</v>
      </c>
      <c r="I76" s="16" t="str">
        <f>'VRPP 2 lentelė'!E98</f>
        <v>Šakių rajono savivaldybės administracija</v>
      </c>
      <c r="J76" s="16" t="str">
        <f>'VRPP 2 lentelė'!F98</f>
        <v>Susisiekimo
ministerija</v>
      </c>
      <c r="K76" s="16" t="str">
        <f>'VRPP 2 lentelė'!G98</f>
        <v>Šakių rajonos savivaldybė</v>
      </c>
      <c r="L76" s="16" t="str">
        <f>'VRPP 2 lentelė'!H98</f>
        <v>06.2.1-TID-R-511</v>
      </c>
      <c r="M76" s="14" t="str">
        <f>'VRPP 2 lentelė'!I98</f>
        <v>R</v>
      </c>
      <c r="N76" s="26" t="s">
        <v>165</v>
      </c>
      <c r="O76" s="26" t="s">
        <v>913</v>
      </c>
      <c r="P76" s="26" t="s">
        <v>913</v>
      </c>
      <c r="Q76" s="27" t="s">
        <v>116</v>
      </c>
      <c r="R76" s="26" t="e">
        <f>'1 lentelė'!#REF!</f>
        <v>#REF!</v>
      </c>
      <c r="S76" s="26" t="e">
        <f>'1 lentelė'!#REF!</f>
        <v>#REF!</v>
      </c>
      <c r="T76" s="33">
        <f t="shared" si="2"/>
        <v>1030366</v>
      </c>
      <c r="U76" s="33">
        <f>'VRPP 2 lentelė'!Q98</f>
        <v>875811</v>
      </c>
      <c r="V76" s="34">
        <v>0</v>
      </c>
      <c r="W76" s="33">
        <f>'VRPP 2 lentelė'!M98</f>
        <v>154555</v>
      </c>
      <c r="X76" s="26" t="str">
        <f>'VRPP 3 lentelė'!L98</f>
        <v>P.B.214</v>
      </c>
      <c r="Y76" s="16" t="str">
        <f>'VRPP 3 lentelė'!M98</f>
        <v>Bendras rekonstruotų arba atnaujintų kelių ilgis</v>
      </c>
      <c r="Z76" s="26">
        <f>'VRPP 3 lentelė'!N98</f>
        <v>0.73699999999999999</v>
      </c>
      <c r="AA76" s="14" t="str">
        <f>'VRPP 3 lentelė'!O98</f>
        <v>P.N.508</v>
      </c>
      <c r="AB76" s="16" t="str">
        <f>'VRPP 3 lentelė'!P98</f>
        <v>Bendras naujai nutiestų kelių ilgis</v>
      </c>
      <c r="AC76" s="14">
        <f>'VRPP 3 lentelė'!Q98</f>
        <v>0</v>
      </c>
      <c r="AD76" s="26" t="str">
        <f>'VRPP 3 lentelė'!R98</f>
        <v>P.S.342</v>
      </c>
      <c r="AE76" s="16" t="str">
        <f>'VRPP 3 lentelė'!S98</f>
        <v>Įdiegtos saugų eismą gerinančios ir aplinkosaugos priemonės</v>
      </c>
      <c r="AF76" s="26">
        <f>'VRPP 3 lentelė'!T98</f>
        <v>2</v>
      </c>
      <c r="AG76" s="26"/>
      <c r="AH76" s="27"/>
      <c r="AI76" s="26"/>
      <c r="AJ76" s="26"/>
      <c r="AK76" s="27"/>
      <c r="AL76" s="26"/>
      <c r="AM76" s="26"/>
      <c r="AN76" s="27"/>
      <c r="AO76" s="56"/>
      <c r="AP76" s="16" t="str">
        <f>'3 lentelė'!E98</f>
        <v>Projekto įgyvendinimo metu numatoma gerinti gatvių techninius parametrus ir diegti eismo saugos priemones.</v>
      </c>
    </row>
    <row r="77" spans="2:42" ht="48" x14ac:dyDescent="0.25">
      <c r="B77" s="26"/>
      <c r="C77" s="26"/>
      <c r="D77" s="26"/>
      <c r="E77" s="26"/>
      <c r="F77" s="26" t="str">
        <f>'VRPP 2 lentelė'!B99</f>
        <v>2.1.1.3.7</v>
      </c>
      <c r="G77" s="16" t="str">
        <f>'VRPP 2 lentelė'!C99</f>
        <v>R04-5511-120000-5117</v>
      </c>
      <c r="H77" s="16" t="str">
        <f>'VRPP 2 lentelė'!D99</f>
        <v>Marijampolės savivaldybės Kauno gatvės dalies ir Kempingo gatvės rekonstrukcija</v>
      </c>
      <c r="I77" s="16" t="str">
        <f>'VRPP 2 lentelė'!E99</f>
        <v>Marijampolės savivaldybės administracija</v>
      </c>
      <c r="J77" s="16" t="str">
        <f>'VRPP 2 lentelė'!F99</f>
        <v>Susisiekimo
ministerija</v>
      </c>
      <c r="K77" s="16" t="str">
        <f>'VRPP 2 lentelė'!G99</f>
        <v>Marijampolės savivaldybė</v>
      </c>
      <c r="L77" s="16" t="str">
        <f>'VRPP 2 lentelė'!H99</f>
        <v>06.2.1-TID-R-511</v>
      </c>
      <c r="M77" s="14" t="str">
        <f>'VRPP 2 lentelė'!I99</f>
        <v>R</v>
      </c>
      <c r="N77" s="26" t="s">
        <v>165</v>
      </c>
      <c r="O77" s="26" t="s">
        <v>913</v>
      </c>
      <c r="P77" s="26" t="s">
        <v>913</v>
      </c>
      <c r="Q77" s="27" t="s">
        <v>116</v>
      </c>
      <c r="R77" s="26">
        <f>'1 lentelė'!N99</f>
        <v>2018</v>
      </c>
      <c r="S77" s="26">
        <f>'1 lentelė'!O99</f>
        <v>2020</v>
      </c>
      <c r="T77" s="33">
        <f t="shared" si="2"/>
        <v>1134682.3999999999</v>
      </c>
      <c r="U77" s="33">
        <f>'VRPP 2 lentelė'!Q99</f>
        <v>852825</v>
      </c>
      <c r="V77" s="34">
        <v>0</v>
      </c>
      <c r="W77" s="33">
        <f>'VRPP 2 lentelė'!M99</f>
        <v>281857.40000000002</v>
      </c>
      <c r="X77" s="26" t="str">
        <f>'VRPP 3 lentelė'!L99</f>
        <v>P.B.214</v>
      </c>
      <c r="Y77" s="16" t="str">
        <f>'VRPP 3 lentelė'!M99</f>
        <v>Bendras rekonstruotų arba atnaujintų kelių ilgis</v>
      </c>
      <c r="Z77" s="26">
        <f>'VRPP 3 lentelė'!N99</f>
        <v>2.5</v>
      </c>
      <c r="AA77" s="14" t="str">
        <f>'VRPP 3 lentelė'!O99</f>
        <v>P.N.508</v>
      </c>
      <c r="AB77" s="16" t="str">
        <f>'VRPP 3 lentelė'!P99</f>
        <v>Bendras naujai nutiestų kelių ilgis</v>
      </c>
      <c r="AC77" s="14">
        <f>'VRPP 3 lentelė'!Q99</f>
        <v>0</v>
      </c>
      <c r="AD77" s="26" t="str">
        <f>'VRPP 3 lentelė'!R99</f>
        <v>P.S.342</v>
      </c>
      <c r="AE77" s="16" t="str">
        <f>'VRPP 3 lentelė'!S99</f>
        <v>Įdiegtos saugų eismą gerinančios ir aplinkosaugos priemonės</v>
      </c>
      <c r="AF77" s="26">
        <f>'VRPP 3 lentelė'!T99</f>
        <v>0</v>
      </c>
      <c r="AG77" s="26"/>
      <c r="AH77" s="27"/>
      <c r="AI77" s="26"/>
      <c r="AJ77" s="26"/>
      <c r="AK77" s="27"/>
      <c r="AL77" s="26"/>
      <c r="AM77" s="26"/>
      <c r="AN77" s="27"/>
      <c r="AO77" s="56"/>
      <c r="AP77" s="16" t="str">
        <f>'3 lentelė'!E99</f>
        <v>Projekto įgendinimo metu planuojama rekostruoti Kauno gatvės dalį ir Kempingo gatvę.</v>
      </c>
    </row>
    <row r="78" spans="2:42" ht="48" x14ac:dyDescent="0.25">
      <c r="B78" s="26"/>
      <c r="C78" s="26"/>
      <c r="D78" s="26"/>
      <c r="E78" s="26"/>
      <c r="F78" s="26" t="str">
        <f>'VRPP 2 lentelė'!B100</f>
        <v>2.1.1.3.8</v>
      </c>
      <c r="G78" s="16" t="str">
        <f>'VRPP 2 lentelė'!C100</f>
        <v>R04-5511-110000-5118</v>
      </c>
      <c r="H78" s="16" t="str">
        <f>'VRPP 2 lentelė'!D100</f>
        <v>Naujos Šiaurės g. atkarpos tarp Vienybės g. ir Pilviškių g. statyba</v>
      </c>
      <c r="I78" s="16" t="str">
        <f>'VRPP 2 lentelė'!E100</f>
        <v>Vilkaviškio rajono savivaldybės administracija</v>
      </c>
      <c r="J78" s="16" t="str">
        <f>'VRPP 2 lentelė'!F100</f>
        <v>Susisiekimo
ministerija</v>
      </c>
      <c r="K78" s="16" t="str">
        <f>'VRPP 2 lentelė'!G100</f>
        <v>Vilkaviškio rajono savivaldybė</v>
      </c>
      <c r="L78" s="16" t="str">
        <f>'VRPP 2 lentelė'!H100</f>
        <v>06.2.1-TID-R-511</v>
      </c>
      <c r="M78" s="14" t="str">
        <f>'VRPP 2 lentelė'!I100</f>
        <v>R</v>
      </c>
      <c r="N78" s="26" t="s">
        <v>165</v>
      </c>
      <c r="O78" s="26" t="s">
        <v>913</v>
      </c>
      <c r="P78" s="26" t="s">
        <v>913</v>
      </c>
      <c r="Q78" s="27" t="s">
        <v>116</v>
      </c>
      <c r="R78" s="26" t="e">
        <f>'1 lentelė'!#REF!</f>
        <v>#REF!</v>
      </c>
      <c r="S78" s="26" t="e">
        <f>'1 lentelė'!#REF!</f>
        <v>#REF!</v>
      </c>
      <c r="T78" s="33">
        <f t="shared" si="2"/>
        <v>450000</v>
      </c>
      <c r="U78" s="33">
        <f>'VRPP 2 lentelė'!Q100</f>
        <v>281118.8</v>
      </c>
      <c r="V78" s="34">
        <v>0</v>
      </c>
      <c r="W78" s="33">
        <f>'VRPP 2 lentelė'!M100</f>
        <v>168881.2</v>
      </c>
      <c r="X78" s="26" t="str">
        <f>'VRPP 3 lentelė'!L100</f>
        <v>P.B.214</v>
      </c>
      <c r="Y78" s="16" t="str">
        <f>'VRPP 3 lentelė'!M100</f>
        <v>Bendras rekonstruotų arba atnaujintų kelių ilgis</v>
      </c>
      <c r="Z78" s="26" t="str">
        <f>'VRPP 3 lentelė'!N100</f>
        <v>-</v>
      </c>
      <c r="AA78" s="14" t="str">
        <f>'VRPP 3 lentelė'!O100</f>
        <v>P.N.508</v>
      </c>
      <c r="AB78" s="16" t="str">
        <f>'VRPP 3 lentelė'!P100</f>
        <v>Bendras naujai nutiestų kelių ilgis</v>
      </c>
      <c r="AC78" s="14">
        <f>'VRPP 3 lentelė'!Q100</f>
        <v>0.54</v>
      </c>
      <c r="AD78" s="26" t="str">
        <f>'VRPP 3 lentelė'!R100</f>
        <v>P.S.342</v>
      </c>
      <c r="AE78" s="16" t="str">
        <f>'VRPP 3 lentelė'!S100</f>
        <v>Įdiegtos saugų eismą gerinančios ir aplinkosaugos priemonės</v>
      </c>
      <c r="AF78" s="26">
        <f>'VRPP 3 lentelė'!T100</f>
        <v>0</v>
      </c>
      <c r="AG78" s="26"/>
      <c r="AH78" s="27"/>
      <c r="AI78" s="26"/>
      <c r="AJ78" s="26"/>
      <c r="AK78" s="27"/>
      <c r="AL78" s="26"/>
      <c r="AM78" s="26"/>
      <c r="AN78" s="27"/>
      <c r="AO78" s="56"/>
      <c r="AP78" s="16" t="str">
        <f>'3 lentelė'!E101</f>
        <v xml:space="preserve">Įgyvendinant projektą planuojama rekonstruoti pėsčiųjų tako dalį, esančią Vytauto gatvėje, Kazlų Rūdoje, nuo kelio dangos jį atskiriant vejos juosta, įrengiant ženklinimą. </v>
      </c>
    </row>
    <row r="79" spans="2:42" ht="132" x14ac:dyDescent="0.25">
      <c r="B79" s="26"/>
      <c r="C79" s="26"/>
      <c r="D79" s="26"/>
      <c r="E79" s="69" t="str">
        <f>'VRPP 2 lentelė'!B101</f>
        <v>2.1.1.4</v>
      </c>
      <c r="F79" s="26" t="str">
        <f>'VRPP 2 lentelė'!B102</f>
        <v>2.1.1.4.1</v>
      </c>
      <c r="G79" s="16" t="str">
        <f>'VRPP 2 lentelė'!C102</f>
        <v>R04-5516-190000-5161</v>
      </c>
      <c r="H79" s="16" t="str">
        <f>'VRPP 2 lentelė'!D102</f>
        <v>Pėsčiųjų ir dviračių tako įrengimas Marijampolėje</v>
      </c>
      <c r="I79" s="16" t="str">
        <f>'VRPP 2 lentelė'!E102</f>
        <v>Marijampolės savivaldybės administracija</v>
      </c>
      <c r="J79" s="16" t="str">
        <f>'VRPP 2 lentelė'!F102</f>
        <v>Susisiekimo
ministerija</v>
      </c>
      <c r="K79" s="16" t="str">
        <f>'VRPP 2 lentelė'!G102</f>
        <v>Marijampolės
savivaldybė</v>
      </c>
      <c r="L79" s="16" t="str">
        <f>'VRPP 2 lentelė'!H102</f>
        <v>04.5.1-TID-R-516</v>
      </c>
      <c r="M79" s="14" t="str">
        <f>'VRPP 2 lentelė'!I102</f>
        <v>R</v>
      </c>
      <c r="N79" s="14" t="str">
        <f>'VRPP 2 lentelė'!J90</f>
        <v>-</v>
      </c>
      <c r="O79" s="26" t="s">
        <v>913</v>
      </c>
      <c r="P79" s="26" t="s">
        <v>913</v>
      </c>
      <c r="Q79" s="27" t="s">
        <v>116</v>
      </c>
      <c r="R79" s="26">
        <f>'1 lentelė'!N103</f>
        <v>2019</v>
      </c>
      <c r="S79" s="26">
        <f>'1 lentelė'!O103</f>
        <v>2021</v>
      </c>
      <c r="T79" s="33">
        <f t="shared" si="2"/>
        <v>192231.91</v>
      </c>
      <c r="U79" s="33">
        <f>'VRPP 2 lentelė'!Q102</f>
        <v>163397.12</v>
      </c>
      <c r="V79" s="34">
        <v>0</v>
      </c>
      <c r="W79" s="33">
        <f>'VRPP 2 lentelė'!M102</f>
        <v>28834.79</v>
      </c>
      <c r="X79" s="26" t="str">
        <f>'VRPP 3 lentelė'!L102</f>
        <v>P.S.321</v>
      </c>
      <c r="Y79" s="16" t="str">
        <f>'VRPP 3 lentelė'!M102</f>
        <v>Įrengtų naujų dviračių ir / ar 
pėsčiųjų takų ir 
/ ar trasų ilgis</v>
      </c>
      <c r="Z79" s="14">
        <f>'VRPP 3 lentelė'!N102</f>
        <v>0</v>
      </c>
      <c r="AA79" s="14" t="str">
        <f>'VRPP 3 lentelė'!O102</f>
        <v>P.S.322</v>
      </c>
      <c r="AB79" s="16" t="str">
        <f>'VRPP 3 lentelė'!P102</f>
        <v>Rekonstruotų 
dviračių ir / ar 
pėsčiųjų takų ir 
/ ar trasų ilgis</v>
      </c>
      <c r="AC79" s="14">
        <f>'VRPP 3 lentelė'!Q102</f>
        <v>1.4</v>
      </c>
      <c r="AD79" s="14"/>
      <c r="AE79" s="16"/>
      <c r="AF79" s="14"/>
      <c r="AG79" s="26"/>
      <c r="AH79" s="27"/>
      <c r="AI79" s="26"/>
      <c r="AJ79" s="26"/>
      <c r="AK79" s="27"/>
      <c r="AL79" s="26"/>
      <c r="AM79" s="26"/>
      <c r="AN79" s="27"/>
      <c r="AO79" s="56"/>
      <c r="AP79" s="16" t="str">
        <f>'3 lentelė'!E103</f>
        <v>Įgyvendinant projektą siekiama rekonstruoti susidėvėjusią, palei Šešupę einančią, pėsčiųjų tako atkarpą Pašešupio parko ribose, siekiant ją pritaikyti pėsčiųjų ir dviračių eismui, geresniam ir aplinkai draugiškam susisiekimui. Tokiu būdu Marijampolės miesto pėsčiųjų ir dviračių takų sistema bus geriau pritaikyta šiuolaikiniams visuomenės poreikiams, prisidės prie didesnį dviračių naudojimo skatinimo ir taip mažins neigiamą automobilių naudojimo įtaką.</v>
      </c>
    </row>
    <row r="80" spans="2:42" ht="60" x14ac:dyDescent="0.25">
      <c r="B80" s="26"/>
      <c r="C80" s="26"/>
      <c r="D80" s="26"/>
      <c r="E80" s="26"/>
      <c r="F80" s="26" t="str">
        <f>'VRPP 2 lentelė'!B103</f>
        <v>2.1.1.4.2</v>
      </c>
      <c r="G80" s="16" t="str">
        <f>'VRPP 2 lentelė'!C103</f>
        <v>R04-5516-410000-5162</v>
      </c>
      <c r="H80" s="16" t="str">
        <f>'VRPP 2 lentelė'!D103</f>
        <v>Pėsčiųjų tako 
įrengimas  
teritorijoje tarp 
Radastų ir Lauko g. 
Vilkaviškio mieste</v>
      </c>
      <c r="I80" s="16" t="str">
        <f>'VRPP 2 lentelė'!E103</f>
        <v>Vilkaviškio rajono savivaldybės administracija</v>
      </c>
      <c r="J80" s="16" t="str">
        <f>'VRPP 2 lentelė'!F103</f>
        <v>Susisiekimo
ministerija</v>
      </c>
      <c r="K80" s="16" t="str">
        <f>'VRPP 2 lentelė'!G103</f>
        <v>Vilkaviškio rajono savivaldybė</v>
      </c>
      <c r="L80" s="16" t="str">
        <f>'VRPP 2 lentelė'!H103</f>
        <v>04.5.1-TID-R-516</v>
      </c>
      <c r="M80" s="14" t="str">
        <f>'VRPP 2 lentelė'!I103</f>
        <v>R</v>
      </c>
      <c r="N80" s="14" t="str">
        <f>'VRPP 2 lentelė'!J91</f>
        <v>-</v>
      </c>
      <c r="O80" s="26" t="s">
        <v>913</v>
      </c>
      <c r="P80" s="26" t="s">
        <v>913</v>
      </c>
      <c r="Q80" s="27" t="s">
        <v>116</v>
      </c>
      <c r="R80" s="26">
        <f>'1 lentelė'!N104</f>
        <v>2018</v>
      </c>
      <c r="S80" s="26">
        <f>'1 lentelė'!O104</f>
        <v>2019</v>
      </c>
      <c r="T80" s="33">
        <f t="shared" si="2"/>
        <v>130739.70000000001</v>
      </c>
      <c r="U80" s="33">
        <f>'VRPP 2 lentelė'!Q103</f>
        <v>111128.74</v>
      </c>
      <c r="V80" s="34">
        <v>0</v>
      </c>
      <c r="W80" s="33">
        <f>'VRPP 2 lentelė'!M103</f>
        <v>19610.96</v>
      </c>
      <c r="X80" s="26" t="str">
        <f>'VRPP 3 lentelė'!L103</f>
        <v>P.S.321</v>
      </c>
      <c r="Y80" s="16" t="str">
        <f>'VRPP 3 lentelė'!M103</f>
        <v>Įrengtų naujų dviračių ir / ar 
pėsčiųjų takų ir 
/ ar trasų ilgis</v>
      </c>
      <c r="Z80" s="14">
        <f>'VRPP 3 lentelė'!N103</f>
        <v>0.6</v>
      </c>
      <c r="AA80" s="14" t="str">
        <f>'VRPP 3 lentelė'!O103</f>
        <v>P.S.322</v>
      </c>
      <c r="AB80" s="16" t="str">
        <f>'VRPP 3 lentelė'!P103</f>
        <v>Rekonstruotų 
dviračių ir / ar 
pėsčiųjų takų ir 
/ ar trasų ilgis</v>
      </c>
      <c r="AC80" s="14">
        <f>'VRPP 3 lentelė'!Q103</f>
        <v>0</v>
      </c>
      <c r="AD80" s="14"/>
      <c r="AE80" s="27"/>
      <c r="AF80" s="26"/>
      <c r="AG80" s="26"/>
      <c r="AH80" s="27"/>
      <c r="AI80" s="26"/>
      <c r="AJ80" s="26"/>
      <c r="AK80" s="27"/>
      <c r="AL80" s="26"/>
      <c r="AM80" s="26"/>
      <c r="AN80" s="27"/>
      <c r="AO80" s="56"/>
      <c r="AP80" s="16" t="str">
        <f>'3 lentelė'!E104</f>
        <v>Projekto metu planuojama įrengti pėsčiųjų taką nuo Lauko gatvės iki Radastų gatvės Vilkaviškio mieste.</v>
      </c>
    </row>
    <row r="81" spans="2:42" ht="48" x14ac:dyDescent="0.25">
      <c r="B81" s="26"/>
      <c r="C81" s="26"/>
      <c r="D81" s="26"/>
      <c r="E81" s="26"/>
      <c r="F81" s="26" t="str">
        <f>'VRPP 2 lentelė'!B104</f>
        <v>2.1.1.4.3</v>
      </c>
      <c r="G81" s="16" t="str">
        <f>'VRPP 2 lentelė'!C104</f>
        <v>R04-5516-410000-5163</v>
      </c>
      <c r="H81" s="16" t="str">
        <f>'VRPP 2 lentelė'!D104</f>
        <v>Dviračių takas Kazlų 
Rūda - naujosios 
miesto kapinės</v>
      </c>
      <c r="I81" s="16" t="str">
        <f>'VRPP 2 lentelė'!E104</f>
        <v>Kazlų Rūdos savivaldybės administracija</v>
      </c>
      <c r="J81" s="16" t="str">
        <f>'VRPP 2 lentelė'!F104</f>
        <v>Susisiekimo
ministerija</v>
      </c>
      <c r="K81" s="16" t="str">
        <f>'VRPP 2 lentelė'!G104</f>
        <v>Kazlų Rūdos savivaldybė</v>
      </c>
      <c r="L81" s="16" t="str">
        <f>'VRPP 2 lentelė'!H104</f>
        <v>04.5.1-TID-R-516</v>
      </c>
      <c r="M81" s="14" t="str">
        <f>'VRPP 2 lentelė'!I104</f>
        <v>R</v>
      </c>
      <c r="N81" s="14" t="str">
        <f>'VRPP 2 lentelė'!J92</f>
        <v>-</v>
      </c>
      <c r="O81" s="26" t="s">
        <v>913</v>
      </c>
      <c r="P81" s="26" t="s">
        <v>913</v>
      </c>
      <c r="Q81" s="27" t="s">
        <v>116</v>
      </c>
      <c r="R81" s="26">
        <f>'1 lentelė'!N105</f>
        <v>2018</v>
      </c>
      <c r="S81" s="26">
        <f>'1 lentelė'!O105</f>
        <v>2019</v>
      </c>
      <c r="T81" s="33">
        <f t="shared" si="2"/>
        <v>41390.130000000005</v>
      </c>
      <c r="U81" s="33">
        <f>'VRPP 2 lentelė'!Q104</f>
        <v>35181.61</v>
      </c>
      <c r="V81" s="34">
        <v>0</v>
      </c>
      <c r="W81" s="33">
        <f>'1 lentelė'!S105</f>
        <v>6208.52</v>
      </c>
      <c r="X81" s="26" t="str">
        <f>'VRPP 3 lentelė'!L104</f>
        <v>P.S.321</v>
      </c>
      <c r="Y81" s="16" t="str">
        <f>'VRPP 3 lentelė'!M104</f>
        <v>Įrengtų naujų dviračių ir / ar 
pėsčiųjų takų ir 
/ ar trasų ilgis</v>
      </c>
      <c r="Z81" s="14">
        <f>'VRPP 3 lentelė'!N104</f>
        <v>0.5</v>
      </c>
      <c r="AA81" s="14" t="str">
        <f>'VRPP 3 lentelė'!O104</f>
        <v>P.S.322</v>
      </c>
      <c r="AB81" s="16" t="str">
        <f>'VRPP 3 lentelė'!P104</f>
        <v>Rekonstruotų 
dviračių ir / ar 
pėsčiųjų takų ir 
/ ar trasų ilgis</v>
      </c>
      <c r="AC81" s="14">
        <f>'VRPP 3 lentelė'!Q104</f>
        <v>0</v>
      </c>
      <c r="AD81" s="14"/>
      <c r="AE81" s="27"/>
      <c r="AF81" s="26"/>
      <c r="AG81" s="26"/>
      <c r="AH81" s="27"/>
      <c r="AI81" s="26"/>
      <c r="AJ81" s="26"/>
      <c r="AK81" s="27"/>
      <c r="AL81" s="26"/>
      <c r="AM81" s="26"/>
      <c r="AN81" s="27"/>
      <c r="AO81" s="56"/>
      <c r="AP81" s="16" t="str">
        <f>'3 lentelė'!E105</f>
        <v xml:space="preserve">Projekto metu planuojama įrengti pėsčiųjų ir dviračių taką Kazlų Rūda – naujosios miesto kapinės, nuo kelio dangos jį atskiriant vejos juosta, įrengiant ženklinimą, apšvietimą. </v>
      </c>
    </row>
    <row r="82" spans="2:42" ht="60" x14ac:dyDescent="0.25">
      <c r="B82" s="26"/>
      <c r="C82" s="26"/>
      <c r="D82" s="26"/>
      <c r="E82" s="26"/>
      <c r="F82" s="26" t="str">
        <f>'VRPP 2 lentelė'!B105</f>
        <v>2.1.1.4.4</v>
      </c>
      <c r="G82" s="16" t="str">
        <f>'VRPP 2 lentelė'!C105</f>
        <v>R04-5516-190000-5164</v>
      </c>
      <c r="H82" s="16" t="str">
        <f>'VRPP 2 lentelė'!D105</f>
        <v>Pėsčiųjų ir dviračių 
takų įrengimas 
teritorijoje tarp V. 
Kudirkos ir Kęstučio 
gatvių Šakiuose</v>
      </c>
      <c r="I82" s="16" t="str">
        <f>'VRPP 2 lentelė'!E105</f>
        <v>Šakių rajono savivaldybės administracija</v>
      </c>
      <c r="J82" s="16" t="str">
        <f>'VRPP 2 lentelė'!F105</f>
        <v>Susisiekimo
ministerija</v>
      </c>
      <c r="K82" s="16" t="str">
        <f>'VRPP 2 lentelė'!G105</f>
        <v>Šakių rajono savivaldybė</v>
      </c>
      <c r="L82" s="16" t="str">
        <f>'VRPP 2 lentelė'!H105</f>
        <v>04.5.1-TID-R-516</v>
      </c>
      <c r="M82" s="14" t="str">
        <f>'VRPP 2 lentelė'!I105</f>
        <v>R</v>
      </c>
      <c r="N82" s="14" t="s">
        <v>39</v>
      </c>
      <c r="O82" s="26" t="s">
        <v>913</v>
      </c>
      <c r="P82" s="26" t="s">
        <v>913</v>
      </c>
      <c r="Q82" s="27" t="s">
        <v>116</v>
      </c>
      <c r="R82" s="26">
        <f>'1 lentelė'!N106</f>
        <v>2019</v>
      </c>
      <c r="S82" s="26">
        <f>'1 lentelė'!O106</f>
        <v>2020</v>
      </c>
      <c r="T82" s="33">
        <f t="shared" si="2"/>
        <v>100447.44</v>
      </c>
      <c r="U82" s="33">
        <f>'VRPP 2 lentelė'!Q105</f>
        <v>85380.32</v>
      </c>
      <c r="V82" s="34">
        <v>0</v>
      </c>
      <c r="W82" s="33">
        <f>'VRPP 2 lentelė'!M105</f>
        <v>15067.12</v>
      </c>
      <c r="X82" s="26" t="str">
        <f>'VRPP 3 lentelė'!L105</f>
        <v>P.S.321</v>
      </c>
      <c r="Y82" s="16" t="str">
        <f>'VRPP 3 lentelė'!M105</f>
        <v>Įrengtų naujų dviračių ir / ar 
pėsčiųjų takų ir 
/ ar trasų ilgis</v>
      </c>
      <c r="Z82" s="14">
        <f>'VRPP 3 lentelė'!N105</f>
        <v>0.6</v>
      </c>
      <c r="AA82" s="14" t="str">
        <f>'VRPP 3 lentelė'!O105</f>
        <v>P.S.322</v>
      </c>
      <c r="AB82" s="16" t="str">
        <f>'VRPP 3 lentelė'!P105</f>
        <v>Rekonstruotų 
dviračių ir / ar 
pėsčiųjų takų ir 
/ ar trasų ilgis</v>
      </c>
      <c r="AC82" s="14">
        <f>'VRPP 3 lentelė'!Q105</f>
        <v>0</v>
      </c>
      <c r="AD82" s="14"/>
      <c r="AE82" s="27"/>
      <c r="AF82" s="26"/>
      <c r="AG82" s="26"/>
      <c r="AH82" s="27"/>
      <c r="AI82" s="26"/>
      <c r="AJ82" s="26"/>
      <c r="AK82" s="27"/>
      <c r="AL82" s="26"/>
      <c r="AM82" s="26"/>
      <c r="AN82" s="27"/>
      <c r="AO82" s="56"/>
      <c r="AP82" s="16" t="str">
        <f>'3 lentelė'!E106</f>
        <v xml:space="preserve">Projekto vykdymo metu bus įrengtas naujas pėsčiųjų ir dviračių takas tarp V. Kudirkos ir Kęstučio gatvių, Šakiuose. </v>
      </c>
    </row>
    <row r="83" spans="2:42" ht="48" x14ac:dyDescent="0.25">
      <c r="B83" s="26"/>
      <c r="C83" s="26"/>
      <c r="D83" s="26"/>
      <c r="E83" s="26"/>
      <c r="F83" s="26" t="str">
        <f>'VRPP 2 lentelė'!B106</f>
        <v>2.1.1.4.5</v>
      </c>
      <c r="G83" s="16" t="str">
        <f>'VRPP 2 lentelė'!C106</f>
        <v>R04-5516-410000-5165</v>
      </c>
      <c r="H83" s="16" t="str">
        <f>'VRPP 2 lentelė'!D106</f>
        <v>Pėsčiųjų ir dviračių tako įrengimas Dariaus ir Girėno g., 
Kalvarijos mieste</v>
      </c>
      <c r="I83" s="16" t="str">
        <f>'VRPP 2 lentelė'!E106</f>
        <v>Kalvarijos savivaldybės administracija</v>
      </c>
      <c r="J83" s="16" t="str">
        <f>'VRPP 2 lentelė'!F106</f>
        <v>Susisiekimo
ministerija</v>
      </c>
      <c r="K83" s="16" t="str">
        <f>'VRPP 2 lentelė'!G106</f>
        <v>Kalvarijos savivaldybė</v>
      </c>
      <c r="L83" s="16" t="str">
        <f>'VRPP 2 lentelė'!H106</f>
        <v>04.5.1-TID-R-516</v>
      </c>
      <c r="M83" s="14" t="str">
        <f>'VRPP 2 lentelė'!I106</f>
        <v>R</v>
      </c>
      <c r="N83" s="14" t="s">
        <v>39</v>
      </c>
      <c r="O83" s="26" t="s">
        <v>913</v>
      </c>
      <c r="P83" s="26" t="s">
        <v>913</v>
      </c>
      <c r="Q83" s="27" t="s">
        <v>116</v>
      </c>
      <c r="R83" s="26">
        <f>'1 lentelė'!N107</f>
        <v>2018</v>
      </c>
      <c r="S83" s="26">
        <f>'1 lentelė'!O107</f>
        <v>2019</v>
      </c>
      <c r="T83" s="33">
        <f t="shared" si="2"/>
        <v>38050.839999999997</v>
      </c>
      <c r="U83" s="33">
        <f>'VRPP 2 lentelė'!Q106</f>
        <v>32343.21</v>
      </c>
      <c r="V83" s="34">
        <v>0</v>
      </c>
      <c r="W83" s="33">
        <f>'VRPP 2 lentelė'!M106</f>
        <v>5707.63</v>
      </c>
      <c r="X83" s="57" t="str">
        <f>'VRPP 3 lentelė'!L106</f>
        <v>P.S.321</v>
      </c>
      <c r="Y83" s="66" t="str">
        <f>'VRPP 3 lentelė'!M106</f>
        <v>Įrengtų naujų dviračių ir / ar 
pėsčiųjų takų ir 
/ ar trasų ilgis</v>
      </c>
      <c r="Z83" s="47">
        <f>'VRPP 3 lentelė'!N106</f>
        <v>0.21</v>
      </c>
      <c r="AA83" s="47" t="str">
        <f>'VRPP 3 lentelė'!O106</f>
        <v>P.S.322</v>
      </c>
      <c r="AB83" s="66" t="str">
        <f>'VRPP 3 lentelė'!P106</f>
        <v>Rekonstruotų 
dviračių ir / ar 
pėsčiųjų takų ir 
/ ar trasų ilgis</v>
      </c>
      <c r="AC83" s="47">
        <f>'VRPP 3 lentelė'!Q106</f>
        <v>0</v>
      </c>
      <c r="AD83" s="47"/>
      <c r="AE83" s="54"/>
      <c r="AF83" s="57"/>
      <c r="AG83" s="57"/>
      <c r="AH83" s="54"/>
      <c r="AI83" s="57"/>
      <c r="AJ83" s="57"/>
      <c r="AK83" s="54"/>
      <c r="AL83" s="57"/>
      <c r="AM83" s="57"/>
      <c r="AN83" s="54"/>
      <c r="AO83" s="58"/>
      <c r="AP83" s="16" t="str">
        <f>'3 lentelė'!E107</f>
        <v xml:space="preserve">Pėsčiųjų ir dviračių tako su apšvietimu įrengimas Dariaus ir Girėno g., Kalvarijos mieste </v>
      </c>
    </row>
    <row r="84" spans="2:42" ht="48" x14ac:dyDescent="0.25">
      <c r="B84" s="26"/>
      <c r="C84" s="26"/>
      <c r="D84" s="69" t="str">
        <f>'VRPP 2 lentelė'!B107</f>
        <v>2.1.2</v>
      </c>
      <c r="E84" s="69" t="str">
        <f>'VRPP 2 lentelė'!B108</f>
        <v>2.1.2.1</v>
      </c>
      <c r="F84" s="26" t="str">
        <f>'VRPP 2 lentelė'!B109</f>
        <v>2.1.2.1.1</v>
      </c>
      <c r="G84" s="16" t="str">
        <f>'VRPP 2 lentelė'!C109</f>
        <v>R04-8821-420000-8211</v>
      </c>
      <c r="H84" s="16" t="str">
        <f>'VRPP 2 lentelė'!D109</f>
        <v>Turizmo trasų ir maršrutų (Šešupės vandens trasos ir kt.) informacinės infrastruktūros plėtra</v>
      </c>
      <c r="I84" s="16" t="str">
        <f>'VRPP 2 lentelė'!E109</f>
        <v>Marijampolės savivaldybės administracija</v>
      </c>
      <c r="J84" s="16" t="str">
        <f>'VRPP 2 lentelė'!F109</f>
        <v>Ūkio ministerija</v>
      </c>
      <c r="K84" s="16" t="str">
        <f>'VRPP 2 lentelė'!G109</f>
        <v>Marijampolės savivaldybė</v>
      </c>
      <c r="L84" s="16" t="str">
        <f>'VRPP 2 lentelė'!H109</f>
        <v>05.4.1-LVPA-R-821</v>
      </c>
      <c r="M84" s="14" t="str">
        <f>'VRPP 2 lentelė'!I109</f>
        <v>R</v>
      </c>
      <c r="N84" s="14" t="str">
        <f>'VRPP 2 lentelė'!J95</f>
        <v>ITI</v>
      </c>
      <c r="O84" s="26" t="s">
        <v>913</v>
      </c>
      <c r="P84" s="26" t="s">
        <v>913</v>
      </c>
      <c r="Q84" s="27" t="s">
        <v>116</v>
      </c>
      <c r="R84" s="26" t="e">
        <f>'1 lentelė'!#REF!</f>
        <v>#REF!</v>
      </c>
      <c r="S84" s="26" t="e">
        <f>'1 lentelė'!#REF!</f>
        <v>#REF!</v>
      </c>
      <c r="T84" s="33">
        <f t="shared" si="2"/>
        <v>57925</v>
      </c>
      <c r="U84" s="33">
        <f>'VRPP 2 lentelė'!Q109</f>
        <v>49235</v>
      </c>
      <c r="V84" s="34">
        <v>0</v>
      </c>
      <c r="W84" s="33">
        <f>'VRPP 2 lentelė'!M109</f>
        <v>8690</v>
      </c>
      <c r="X84" s="26"/>
      <c r="Y84" s="27"/>
      <c r="Z84" s="26"/>
      <c r="AA84" s="26"/>
      <c r="AB84" s="27"/>
      <c r="AC84" s="26"/>
      <c r="AD84" s="26"/>
      <c r="AE84" s="27"/>
      <c r="AF84" s="26"/>
      <c r="AG84" s="26"/>
      <c r="AH84" s="27"/>
      <c r="AI84" s="26"/>
      <c r="AJ84" s="26"/>
      <c r="AK84" s="27"/>
      <c r="AL84" s="26"/>
      <c r="AM84" s="26"/>
      <c r="AN84" s="27"/>
      <c r="AO84" s="56"/>
      <c r="AP84" s="27"/>
    </row>
    <row r="85" spans="2:42" ht="120" x14ac:dyDescent="0.25">
      <c r="B85" s="26"/>
      <c r="C85" s="26"/>
      <c r="D85" s="69" t="str">
        <f>'VRPP 2 lentelė'!B110</f>
        <v>2.1.3</v>
      </c>
      <c r="E85" s="69" t="str">
        <f>'VRPP 2 lentelė'!B111</f>
        <v>2.1.3.1</v>
      </c>
      <c r="F85" s="26" t="str">
        <f>'VRPP 2 lentelė'!B112</f>
        <v>2.1.3.1.1</v>
      </c>
      <c r="G85" s="16" t="str">
        <f>'VRPP 2 lentelė'!C112</f>
        <v>R04-0007-080000-0071</v>
      </c>
      <c r="H85" s="16" t="str">
        <f>'VRPP 2 lentelė'!D112</f>
        <v>Marijampolės miesto paviršinių nuotekų sistemų inventorizacija, rekonstrukcija ir plėtra</v>
      </c>
      <c r="I85" s="16" t="str">
        <f>'VRPP 2 lentelė'!E112</f>
        <v>UAB "Sūduvos vandenys"</v>
      </c>
      <c r="J85" s="16" t="str">
        <f>'VRPP 2 lentelė'!F112</f>
        <v>Aplinkos ministerija</v>
      </c>
      <c r="K85" s="16" t="str">
        <f>'VRPP 2 lentelė'!G112</f>
        <v>Marijampolės savivaldybė</v>
      </c>
      <c r="L85" s="16" t="str">
        <f>'VRPP 2 lentelė'!H112</f>
        <v>05.1.1-APVA-R-007</v>
      </c>
      <c r="M85" s="14" t="str">
        <f>'VRPP 2 lentelė'!I112</f>
        <v>R</v>
      </c>
      <c r="N85" s="14" t="s">
        <v>39</v>
      </c>
      <c r="O85" s="26" t="s">
        <v>913</v>
      </c>
      <c r="P85" s="26" t="s">
        <v>913</v>
      </c>
      <c r="Q85" s="27" t="s">
        <v>116</v>
      </c>
      <c r="R85" s="26">
        <f>'1 lentelė'!N112</f>
        <v>2017</v>
      </c>
      <c r="S85" s="26">
        <f>'1 lentelė'!O112</f>
        <v>2022</v>
      </c>
      <c r="T85" s="33">
        <f t="shared" si="2"/>
        <v>2559135.1500000004</v>
      </c>
      <c r="U85" s="33">
        <f>'VRPP 2 lentelė'!Q112</f>
        <v>2175264.87</v>
      </c>
      <c r="V85" s="34">
        <v>0</v>
      </c>
      <c r="W85" s="33">
        <f>'VRPP 2 lentelė'!M112</f>
        <v>383870.28</v>
      </c>
      <c r="X85" s="26" t="str">
        <f>'VRPP 3 lentelė'!L112</f>
        <v>P.S.328</v>
      </c>
      <c r="Y85" s="16" t="str">
        <f>'VRPP 3 lentelė'!M112</f>
        <v>Lietaus nuotėkio plotas, iš kurio surenkamam paviršiniam (lietaus) vandeniui tvarkyti, įrengta ir (ar) rekonstruota infrastruktūra (ha)</v>
      </c>
      <c r="Z85" s="26">
        <f>'VRPP 3 lentelė'!N112</f>
        <v>138</v>
      </c>
      <c r="AA85" s="14" t="str">
        <f>'VRPP 3 lentelė'!O112</f>
        <v>P.N.028</v>
      </c>
      <c r="AB85" s="16" t="str">
        <f>'VRPP 3 lentelė'!P112</f>
        <v>Inventorizuota neapskaityto paviršinių nuotekų nuotakyno dalis (proc.)</v>
      </c>
      <c r="AC85" s="14">
        <f>'VRPP 3 lentelė'!Q112</f>
        <v>35</v>
      </c>
      <c r="AD85" s="26"/>
      <c r="AE85" s="27"/>
      <c r="AF85" s="26"/>
      <c r="AG85" s="26"/>
      <c r="AH85" s="27"/>
      <c r="AI85" s="26"/>
      <c r="AJ85" s="26"/>
      <c r="AK85" s="27"/>
      <c r="AL85" s="26"/>
      <c r="AM85" s="26"/>
      <c r="AN85" s="27"/>
      <c r="AO85" s="56"/>
      <c r="AP85" s="16" t="str">
        <f>'3 lentelė'!E112</f>
        <v>Marijampolės miesto paviršinių nuotekų tinklų rekonstrukcija; Marijampolės miesto paviršinių nuotekų tinklų nauja statyba; Marijampolės miesto paviršinių nuotekų valymo įrenginių statyba - 4 vnt.; Marijampolės miesto paviršinių nuotekų tinklų inventorizacija.</v>
      </c>
    </row>
    <row r="86" spans="2:42" ht="45.75" customHeight="1" x14ac:dyDescent="0.25">
      <c r="B86" s="26"/>
      <c r="C86" s="26"/>
      <c r="D86" s="26"/>
      <c r="E86" s="69" t="str">
        <f>'VRPP 2 lentelė'!B113</f>
        <v>2.1.3.2</v>
      </c>
      <c r="F86" s="26" t="str">
        <f>'VRPP 2 lentelė'!B114</f>
        <v>2.1.3.2.1</v>
      </c>
      <c r="G86" s="16" t="str">
        <f>'VRPP 2 lentelė'!C114</f>
        <v>R04-0008-050000-0081</v>
      </c>
      <c r="H86" s="16" t="str">
        <f>'VRPP 2 lentelė'!D114</f>
        <v>Marijampolės regiono komunalinių atliekų tvarkymo infrastruktūros plėtra</v>
      </c>
      <c r="I86" s="16" t="str">
        <f>'VRPP 2 lentelė'!E114</f>
        <v>UAB "Marijampolės apskrities atliekų tvarkymo centras"</v>
      </c>
      <c r="J86" s="16" t="str">
        <f>'VRPP 2 lentelė'!F114</f>
        <v>Aplinkos ministerija</v>
      </c>
      <c r="K86" s="16" t="str">
        <f>'VRPP 2 lentelė'!G114</f>
        <v>Marijampolės apskritis</v>
      </c>
      <c r="L86" s="16" t="str">
        <f>'VRPP 2 lentelė'!H114</f>
        <v>05.2.1-APVA-R-008</v>
      </c>
      <c r="M86" s="14" t="str">
        <f>'VRPP 2 lentelė'!I114</f>
        <v>R</v>
      </c>
      <c r="N86" s="14" t="s">
        <v>39</v>
      </c>
      <c r="O86" s="26" t="s">
        <v>913</v>
      </c>
      <c r="P86" s="26" t="s">
        <v>913</v>
      </c>
      <c r="Q86" s="27" t="s">
        <v>116</v>
      </c>
      <c r="R86" s="26">
        <f>'1 lentelė'!N114</f>
        <v>2017</v>
      </c>
      <c r="S86" s="26">
        <f>'1 lentelė'!O114</f>
        <v>2023</v>
      </c>
      <c r="T86" s="33">
        <f t="shared" si="2"/>
        <v>4477307</v>
      </c>
      <c r="U86" s="33">
        <f>'VRPP 2 lentelė'!Q114</f>
        <v>3805710.95</v>
      </c>
      <c r="V86" s="34">
        <v>0</v>
      </c>
      <c r="W86" s="33">
        <f>'VRPP 2 lentelė'!O114</f>
        <v>671596.05</v>
      </c>
      <c r="X86" s="26" t="str">
        <f>'VRPP 3 lentelė'!L114</f>
        <v>P.S.329</v>
      </c>
      <c r="Y86" s="16" t="str">
        <f>'VRPP 3 lentelė'!M114</f>
        <v>Sukurti/Pagerinti atskiro komunalinių atliekų surinkimo pajėgumai</v>
      </c>
      <c r="Z86" s="14">
        <f>'VRPP 3 lentelė'!N114</f>
        <v>8155</v>
      </c>
      <c r="AA86" s="14">
        <f>'VRPP 3 lentelė'!O114</f>
        <v>0</v>
      </c>
      <c r="AB86" s="27"/>
      <c r="AC86" s="26"/>
      <c r="AD86" s="26"/>
      <c r="AE86" s="27"/>
      <c r="AF86" s="26"/>
      <c r="AG86" s="26"/>
      <c r="AH86" s="27"/>
      <c r="AI86" s="26"/>
      <c r="AJ86" s="26"/>
      <c r="AK86" s="27"/>
      <c r="AL86" s="26"/>
      <c r="AM86" s="26"/>
      <c r="AN86" s="27"/>
      <c r="AO86" s="56"/>
      <c r="AP86" s="16" t="str">
        <f>'3 lentelė'!E114</f>
        <v xml:space="preserve">Projektu įgyvendinamos veiklos: 1) biologinių atliekų konteinerių ir (arba) kompostavimo priemonių individualioms valdoms plėtra; 2) konteinerių aikštelių įrengimas/ rekonstrukcija ir konteinerių įsigijimas konteinerių aikštelėms; 3) didelių gabaritų atliekų surinkimo aikštelių įrengimas/atnaujinimas ir (arba) pritaikymas atliekų paruošimui naudoti pakartotinai; 4)visuomenės informavimas atliekų prevencijos ir tvarkymo klausimais. </v>
      </c>
    </row>
    <row r="87" spans="2:42" ht="156" x14ac:dyDescent="0.25">
      <c r="B87" s="26"/>
      <c r="C87" s="26"/>
      <c r="D87" s="26"/>
      <c r="E87" s="69" t="str">
        <f>'VRPP 2 lentelė'!B115</f>
        <v>2.1.3.3</v>
      </c>
      <c r="F87" s="26" t="str">
        <f>'VRPP 2 lentelė'!B116</f>
        <v>2.1.3.3.1</v>
      </c>
      <c r="G87" s="16" t="str">
        <f>'VRPP 2 lentelė'!C116</f>
        <v>R04-0014-070600-0141</v>
      </c>
      <c r="H87" s="16" t="str">
        <f>'VRPP 2 lentelė'!D116</f>
        <v>Vandens tiekimo ir nuotekų tinklų renovavimas ir plėtra Kazlų Rūdos savivaldybėje (Ąžuolų Būdoje, Antanave, Plutiškėse, Kazlų Rūdoje ir Bagotojoje)</v>
      </c>
      <c r="I87" s="16" t="str">
        <f>'VRPP 2 lentelė'!E116</f>
        <v>UAB „Kazlų Rūdos komunalininkas“</v>
      </c>
      <c r="J87" s="16" t="str">
        <f>'VRPP 2 lentelė'!F116</f>
        <v>Aplinkos ministerija</v>
      </c>
      <c r="K87" s="16" t="str">
        <f>'VRPP 2 lentelė'!G116</f>
        <v>Kazlų Rūdos savivaldybė</v>
      </c>
      <c r="L87" s="16" t="str">
        <f>'VRPP 2 lentelė'!H116</f>
        <v>05.3.2-APVA-R-014</v>
      </c>
      <c r="M87" s="14" t="str">
        <f>'VRPP 2 lentelė'!I116</f>
        <v>R</v>
      </c>
      <c r="N87" s="14" t="s">
        <v>39</v>
      </c>
      <c r="O87" s="26" t="s">
        <v>913</v>
      </c>
      <c r="P87" s="26" t="s">
        <v>913</v>
      </c>
      <c r="Q87" s="27" t="s">
        <v>116</v>
      </c>
      <c r="R87" s="26" t="e">
        <f>'1 lentelė'!#REF!</f>
        <v>#REF!</v>
      </c>
      <c r="S87" s="26" t="e">
        <f>'1 lentelė'!#REF!</f>
        <v>#REF!</v>
      </c>
      <c r="T87" s="33" t="e">
        <f t="shared" si="2"/>
        <v>#REF!</v>
      </c>
      <c r="U87" s="33">
        <f>'VRPP 2 lentelė'!Q116</f>
        <v>575597.03</v>
      </c>
      <c r="V87" s="33">
        <f>'VRPP 2 lentelė'!N116</f>
        <v>0</v>
      </c>
      <c r="W87" s="33" t="e">
        <f>'1 lentelė'!#REF!</f>
        <v>#REF!</v>
      </c>
      <c r="X87" s="26" t="str">
        <f>'VRPP 3 lentelė'!L116</f>
        <v>P.N.050</v>
      </c>
      <c r="Y87" s="16" t="str">
        <f>'VRPP 3 lentelė'!M116</f>
        <v>Gyventojai, kuriems teikiamos vandens tiekimo paslaugos naujai pastatytais geriamojo vandens tiekimo tinklais</v>
      </c>
      <c r="Z87" s="26">
        <f>'VRPP 3 lentelė'!N116</f>
        <v>189</v>
      </c>
      <c r="AA87" s="14" t="str">
        <f>'VRPP 3 lentelė'!O116</f>
        <v>P.N.051</v>
      </c>
      <c r="AB87" s="16" t="str">
        <f>'VRPP 3 lentelė'!P116</f>
        <v>Gyventojai, kuriems teikiamos vandens tiekimo paslaugos iš naujai pastatytų ir (arba) rekonstruotų geriamojo vandens gerinimo įrenginių</v>
      </c>
      <c r="AC87" s="14">
        <f>'VRPP 3 lentelė'!Q116</f>
        <v>0</v>
      </c>
      <c r="AD87" s="26" t="str">
        <f>'VRPP 3 lentelė'!R116</f>
        <v>P.N.053</v>
      </c>
      <c r="AE87" s="16" t="str">
        <f>'VRPP 3 lentelė'!S116</f>
        <v>Gyventojai, kuriems teikiamos paslaugos naujai pastatytais nuotekų surinkimo tinklais</v>
      </c>
      <c r="AF87" s="26">
        <f>'VRPP 3 lentelė'!T116</f>
        <v>187</v>
      </c>
      <c r="AG87" s="14" t="str">
        <f>'VRPP 3 lentelė'!U116</f>
        <v>P.N.054</v>
      </c>
      <c r="AH87" s="16" t="str">
        <f>'VRPP 3 lentelė'!V116</f>
        <v>Gyventojai, kuriems teikiamos nuotekų valymo paslaugos naujai pastatytais ir (arba) rekonstruotais nuotekų valymo įrenginiais</v>
      </c>
      <c r="AI87" s="14">
        <f>'VRPP 3 lentelė'!W116</f>
        <v>0</v>
      </c>
      <c r="AJ87" s="26" t="str">
        <f>'VRPP 3 lentelė'!X116</f>
        <v>P.S.333</v>
      </c>
      <c r="AK87" s="16" t="str">
        <f>'VRPP 3 lentelė'!Y116</f>
        <v>Rekonstruotų vandens tiekimo ir nuotekų surinkimo tinklų ilgis (Km)</v>
      </c>
      <c r="AL87" s="26">
        <f>'VRPP 3 lentelė'!Z116</f>
        <v>1.714</v>
      </c>
      <c r="AM87" s="14"/>
      <c r="AN87" s="27"/>
      <c r="AO87" s="68"/>
      <c r="AP87" s="16" t="str">
        <f>'3 lentelė'!E116</f>
        <v xml:space="preserve">Projekto įgyvendinimo metu numatoma nutiesti  nuotekų (Ąžuolų Būdoje, Antanave, Kazlų Rūdoje) ir vandentiekio tinklus (Ąžuolų Būdoje, Antanave, Plutiškėse) bei rekonstruoti vandentiekio tinklus (Bagotojoje, Kazlų Rūdoje) Kazlų Rūdos savivaldybėje. </v>
      </c>
    </row>
    <row r="88" spans="2:42" ht="156" x14ac:dyDescent="0.25">
      <c r="B88" s="26"/>
      <c r="C88" s="26"/>
      <c r="D88" s="26"/>
      <c r="E88" s="69"/>
      <c r="F88" s="26" t="str">
        <f>'VRPP 2 lentelė'!B117</f>
        <v>2.1.3.3.2</v>
      </c>
      <c r="G88" s="16" t="str">
        <f>'VRPP 2 lentelė'!C117</f>
        <v>R04-0014-070600-0142</v>
      </c>
      <c r="H88" s="16" t="str">
        <f>'VRPP 2 lentelė'!D117</f>
        <v>Vandens tiekimo ir nuotekų tvarkymo sistemų renovavimas ir plėtra Šakių rajone</v>
      </c>
      <c r="I88" s="16" t="str">
        <f>'VRPP 2 lentelė'!E117</f>
        <v>UAB "Šakių vandenys"</v>
      </c>
      <c r="J88" s="16" t="str">
        <f>'VRPP 2 lentelė'!F117</f>
        <v>Aplinkos ministerija</v>
      </c>
      <c r="K88" s="16" t="str">
        <f>'VRPP 2 lentelė'!G117</f>
        <v>Šakių rajono savivaldybė</v>
      </c>
      <c r="L88" s="16" t="str">
        <f>'VRPP 2 lentelė'!H117</f>
        <v>05.3.2-APVA-R-014</v>
      </c>
      <c r="M88" s="14" t="str">
        <f>'VRPP 2 lentelė'!I117</f>
        <v>R</v>
      </c>
      <c r="N88" s="14" t="s">
        <v>39</v>
      </c>
      <c r="O88" s="26" t="s">
        <v>913</v>
      </c>
      <c r="P88" s="26" t="s">
        <v>913</v>
      </c>
      <c r="Q88" s="27" t="s">
        <v>116</v>
      </c>
      <c r="R88" s="26" t="e">
        <f>'1 lentelė'!#REF!</f>
        <v>#REF!</v>
      </c>
      <c r="S88" s="26" t="e">
        <f>'1 lentelė'!#REF!</f>
        <v>#REF!</v>
      </c>
      <c r="T88" s="33" t="e">
        <f t="shared" si="2"/>
        <v>#REF!</v>
      </c>
      <c r="U88" s="33">
        <f>'VRPP 2 lentelė'!Q117</f>
        <v>1143871.1399999999</v>
      </c>
      <c r="V88" s="33">
        <f>'VRPP 2 lentelė'!N117</f>
        <v>0</v>
      </c>
      <c r="W88" s="33" t="e">
        <f>'1 lentelė'!#REF!</f>
        <v>#REF!</v>
      </c>
      <c r="X88" s="26" t="str">
        <f>'VRPP 3 lentelė'!L117</f>
        <v>P.N.050</v>
      </c>
      <c r="Y88" s="16" t="str">
        <f>'VRPP 3 lentelė'!M117</f>
        <v>Gyventojai, kuriems teikiamos vandens tiekimo paslaugos naujai pastatytais geriamojo vandens tiekimo tinklais</v>
      </c>
      <c r="Z88" s="26">
        <f>'VRPP 3 lentelė'!N117</f>
        <v>206</v>
      </c>
      <c r="AA88" s="14" t="str">
        <f>'VRPP 3 lentelė'!O117</f>
        <v>P.N.051</v>
      </c>
      <c r="AB88" s="16" t="str">
        <f>'VRPP 3 lentelė'!P117</f>
        <v>Gyventojai, kuriems teikiamos vandens tiekimo paslaugos iš naujai pastatytų ir (arba) rekonstruotų geriamojo vandens gerinimo įrenginių</v>
      </c>
      <c r="AC88" s="14">
        <f>'VRPP 3 lentelė'!Q117</f>
        <v>1156</v>
      </c>
      <c r="AD88" s="26" t="str">
        <f>'VRPP 3 lentelė'!R117</f>
        <v>P.N.053</v>
      </c>
      <c r="AE88" s="16" t="str">
        <f>'VRPP 3 lentelė'!S117</f>
        <v>Gyventojai, kuriems teikiamos paslaugos naujai pastatytais nuotekų surinkimo tinklais</v>
      </c>
      <c r="AF88" s="26">
        <f>'VRPP 3 lentelė'!T117</f>
        <v>389</v>
      </c>
      <c r="AG88" s="14" t="str">
        <f>'VRPP 3 lentelė'!U117</f>
        <v>P.N.054</v>
      </c>
      <c r="AH88" s="16" t="str">
        <f>'VRPP 3 lentelė'!V117</f>
        <v>Gyventojai, kuriems teikiamos nuotekų valymo paslaugos naujai pastatytais ir (arba) rekonstruotais nuotekų valymo įrenginiais</v>
      </c>
      <c r="AI88" s="14">
        <f>'VRPP 3 lentelė'!W117</f>
        <v>0</v>
      </c>
      <c r="AJ88" s="26" t="str">
        <f>'VRPP 3 lentelė'!X117</f>
        <v>P.S.333</v>
      </c>
      <c r="AK88" s="16" t="str">
        <f>'VRPP 3 lentelė'!Y117</f>
        <v>Rekonstruotų vandens tiekimo ir nuotekų surinkimo tinklų ilgis (Km)</v>
      </c>
      <c r="AL88" s="26">
        <f>'VRPP 3 lentelė'!Z117</f>
        <v>3.38</v>
      </c>
      <c r="AM88" s="14"/>
      <c r="AN88" s="27"/>
      <c r="AO88" s="68"/>
      <c r="AP88" s="16" t="str">
        <f>'3 lentelė'!E117</f>
        <v>Projekto įgyvendinimo metu numatoma vandentiekio ir nuotekų tinklų plėtra Šakiuose, Kudirkos Naumiestyje, Griškabūdyje, Plokščiuose, nuotekų surinkimo tinklų rekonstrukcija Lukšiuose ir Gelgaudiškyje, vandens gerinimo įrenginių statyba Kiduliuose ir Sintautuose, geriamojo vandens tiekimo ir nuotekų tvarkymo infrastruktūros inventorizacija Šakių rajone.</v>
      </c>
    </row>
    <row r="89" spans="2:42" ht="156" x14ac:dyDescent="0.25">
      <c r="B89" s="26"/>
      <c r="C89" s="26"/>
      <c r="D89" s="26"/>
      <c r="E89" s="69"/>
      <c r="F89" s="26" t="str">
        <f>'VRPP 2 lentelė'!B118</f>
        <v>2.1.3.3.3</v>
      </c>
      <c r="G89" s="16" t="str">
        <f>'VRPP 2 lentelė'!C118</f>
        <v>R04-0014-060700-0143</v>
      </c>
      <c r="H89" s="16" t="str">
        <f>'VRPP 2 lentelė'!D118</f>
        <v>Geriamojo vandens tiekimo ir nuotekų tvarkymo sistemų renovavimas ir plėtra Kalvarijos savivaldybėje</v>
      </c>
      <c r="I89" s="16" t="str">
        <f>'VRPP 2 lentelė'!E118</f>
        <v>UAB "Kalvarijos 
komunalininkas"</v>
      </c>
      <c r="J89" s="16" t="str">
        <f>'VRPP 2 lentelė'!F118</f>
        <v>Aplinkos ministerija</v>
      </c>
      <c r="K89" s="16" t="str">
        <f>'VRPP 2 lentelė'!G118</f>
        <v xml:space="preserve">Kalvarijos savivaldybė
</v>
      </c>
      <c r="L89" s="16" t="str">
        <f>'VRPP 2 lentelė'!H118</f>
        <v>05.3.2-APVA-R-014</v>
      </c>
      <c r="M89" s="14" t="str">
        <f>'VRPP 2 lentelė'!I118</f>
        <v>R</v>
      </c>
      <c r="N89" s="14" t="s">
        <v>39</v>
      </c>
      <c r="O89" s="26" t="s">
        <v>913</v>
      </c>
      <c r="P89" s="26" t="s">
        <v>913</v>
      </c>
      <c r="Q89" s="27" t="s">
        <v>116</v>
      </c>
      <c r="R89" s="26" t="e">
        <f>'1 lentelė'!#REF!</f>
        <v>#REF!</v>
      </c>
      <c r="S89" s="26" t="e">
        <f>'1 lentelė'!#REF!</f>
        <v>#REF!</v>
      </c>
      <c r="T89" s="33" t="e">
        <f t="shared" si="2"/>
        <v>#REF!</v>
      </c>
      <c r="U89" s="33">
        <f>'VRPP 2 lentelė'!Q118</f>
        <v>449153</v>
      </c>
      <c r="V89" s="33">
        <f>'VRPP 2 lentelė'!N118</f>
        <v>0</v>
      </c>
      <c r="W89" s="33" t="e">
        <f>'1 lentelė'!#REF!</f>
        <v>#REF!</v>
      </c>
      <c r="X89" s="26" t="str">
        <f>'VRPP 3 lentelė'!L118</f>
        <v>P.N.050</v>
      </c>
      <c r="Y89" s="16" t="str">
        <f>'VRPP 3 lentelė'!M118</f>
        <v>Gyventojai, kuriems teikiamos vandens tiekimo paslaugos naujai pastatytais geriamojo vandens tiekimo tinklais</v>
      </c>
      <c r="Z89" s="26">
        <f>'VRPP 3 lentelė'!N118</f>
        <v>0</v>
      </c>
      <c r="AA89" s="14" t="str">
        <f>'VRPP 3 lentelė'!O118</f>
        <v>P.N.051</v>
      </c>
      <c r="AB89" s="16" t="str">
        <f>'VRPP 3 lentelė'!P118</f>
        <v>Gyventojai, kuriems teikiamos vandens tiekimo paslaugos iš naujai pastatytų ir (arba) rekonstruotų geriamojo vandens gerinimo įrenginių</v>
      </c>
      <c r="AC89" s="14">
        <f>'VRPP 3 lentelė'!Q118</f>
        <v>3207</v>
      </c>
      <c r="AD89" s="26" t="str">
        <f>'VRPP 3 lentelė'!R118</f>
        <v>P.N.053</v>
      </c>
      <c r="AE89" s="16" t="str">
        <f>'VRPP 3 lentelė'!S118</f>
        <v>Gyventojai, kuriems teikiamos paslaugos naujai pastatytais nuotekų surinkimo tinklais</v>
      </c>
      <c r="AF89" s="26">
        <f>'VRPP 3 lentelė'!T118</f>
        <v>17</v>
      </c>
      <c r="AG89" s="14" t="str">
        <f>'VRPP 3 lentelė'!U118</f>
        <v>P.N.054</v>
      </c>
      <c r="AH89" s="16" t="str">
        <f>'VRPP 3 lentelė'!V118</f>
        <v>Gyventojai, kuriems teikiamos nuotekų valymo paslaugos naujai pastatytais ir (arba) rekonstruotais nuotekų valymo įrenginiais</v>
      </c>
      <c r="AI89" s="14">
        <f>'VRPP 3 lentelė'!W118</f>
        <v>0</v>
      </c>
      <c r="AJ89" s="26" t="str">
        <f>'VRPP 3 lentelė'!X118</f>
        <v>P.S.333</v>
      </c>
      <c r="AK89" s="16" t="str">
        <f>'VRPP 3 lentelė'!Y118</f>
        <v>Rekonstruotų vandens tiekimo ir nuotekų surinkimo tinklų ilgis (Km)</v>
      </c>
      <c r="AL89" s="26">
        <f>'VRPP 3 lentelė'!Z118</f>
        <v>0.65</v>
      </c>
      <c r="AM89" s="14"/>
      <c r="AN89" s="27"/>
      <c r="AO89" s="68"/>
      <c r="AP89" s="16" t="str">
        <f>'3 lentelė'!E118</f>
        <v>Projekto įgyvendinimo metu numatomas geriamojo vandens tiekimo ir nuotekų tvarkymo sistemų renovavimas ir plėtra Kalvarijos mieste bei vandens gerinimo įrenginių statyba Kalvarijos mieste ir Jungėnų kaime.</v>
      </c>
    </row>
    <row r="90" spans="2:42" ht="156" x14ac:dyDescent="0.25">
      <c r="B90" s="26"/>
      <c r="C90" s="26"/>
      <c r="D90" s="26"/>
      <c r="E90" s="26"/>
      <c r="F90" s="26" t="str">
        <f>'VRPP 2 lentelė'!B119</f>
        <v>2.1.3.3.4</v>
      </c>
      <c r="G90" s="16" t="str">
        <f>'VRPP 2 lentelė'!C119</f>
        <v>R04-0014-070600-0144</v>
      </c>
      <c r="H90" s="16" t="str">
        <f>'VRPP 2 lentelė'!D119</f>
        <v>Vandentiekio ir nuotekų tinklų rekonstrukcija ir plėtra Marijampolės savivaldybėje</v>
      </c>
      <c r="I90" s="16" t="str">
        <f>'VRPP 2 lentelė'!E119</f>
        <v>UAB "Sūduvos vandenys"</v>
      </c>
      <c r="J90" s="16" t="str">
        <f>'VRPP 2 lentelė'!F119</f>
        <v>Aplinkos ministerija</v>
      </c>
      <c r="K90" s="16" t="str">
        <f>'VRPP 2 lentelė'!G119</f>
        <v>Marijampolės savivaldybė</v>
      </c>
      <c r="L90" s="16" t="str">
        <f>'VRPP 2 lentelė'!H119</f>
        <v>05.3.2-APVA-R-014</v>
      </c>
      <c r="M90" s="14" t="str">
        <f>'VRPP 2 lentelė'!I119</f>
        <v>R</v>
      </c>
      <c r="N90" s="14" t="s">
        <v>39</v>
      </c>
      <c r="O90" s="26" t="s">
        <v>913</v>
      </c>
      <c r="P90" s="26" t="s">
        <v>913</v>
      </c>
      <c r="Q90" s="27" t="s">
        <v>116</v>
      </c>
      <c r="R90" s="26" t="e">
        <f>'1 lentelė'!#REF!</f>
        <v>#REF!</v>
      </c>
      <c r="S90" s="26" t="e">
        <f>'1 lentelė'!#REF!</f>
        <v>#REF!</v>
      </c>
      <c r="T90" s="33" t="e">
        <f t="shared" si="2"/>
        <v>#REF!</v>
      </c>
      <c r="U90" s="33">
        <f>'VRPP 2 lentelė'!Q119</f>
        <v>2608608.7400000002</v>
      </c>
      <c r="V90" s="33">
        <f>'VRPP 2 lentelė'!N119</f>
        <v>0</v>
      </c>
      <c r="W90" s="33" t="e">
        <f>'1 lentelė'!#REF!</f>
        <v>#REF!</v>
      </c>
      <c r="X90" s="26" t="str">
        <f>'VRPP 3 lentelė'!L119</f>
        <v>P.N.050</v>
      </c>
      <c r="Y90" s="16" t="str">
        <f>'VRPP 3 lentelė'!M119</f>
        <v>Gyventojai, kuriems teikiamos vandens tiekimo paslaugos naujai pastatytais geriamojo vandens tiekimo tinklais</v>
      </c>
      <c r="Z90" s="26">
        <f>'VRPP 3 lentelė'!N119</f>
        <v>447</v>
      </c>
      <c r="AA90" s="14" t="str">
        <f>'VRPP 3 lentelė'!O119</f>
        <v>P.N.051</v>
      </c>
      <c r="AB90" s="16" t="str">
        <f>'VRPP 3 lentelė'!P119</f>
        <v>Gyventojai, kuriems teikiamos vandens tiekimo paslaugos iš naujai pastatytų ir (arba) rekonstruotų geriamojo vandens gerinimo įrenginių</v>
      </c>
      <c r="AC90" s="14" t="str">
        <f>'VRPP 3 lentelė'!Q119</f>
        <v>-</v>
      </c>
      <c r="AD90" s="26" t="str">
        <f>'VRPP 3 lentelė'!R119</f>
        <v>P.N.053</v>
      </c>
      <c r="AE90" s="16" t="str">
        <f>'VRPP 3 lentelė'!S119</f>
        <v>Gyventojai, kuriems teikiamos paslaugos naujai pastatytais nuotekų surinkimo tinklais</v>
      </c>
      <c r="AF90" s="26">
        <f>'VRPP 3 lentelė'!T119</f>
        <v>838</v>
      </c>
      <c r="AG90" s="14" t="str">
        <f>'VRPP 3 lentelė'!U119</f>
        <v>P.N.054</v>
      </c>
      <c r="AH90" s="16" t="str">
        <f>'VRPP 3 lentelė'!V119</f>
        <v>Gyventojai, kuriems teikiamos nuotekų valymo paslaugos naujai pastatytais ir (arba) rekonstruotais nuotekų valymo įrenginiais</v>
      </c>
      <c r="AI90" s="14">
        <f>'VRPP 3 lentelė'!W119</f>
        <v>255</v>
      </c>
      <c r="AJ90" s="26" t="str">
        <f>'VRPP 3 lentelė'!X119</f>
        <v>P.S.333</v>
      </c>
      <c r="AK90" s="16" t="str">
        <f>'VRPP 3 lentelė'!Y119</f>
        <v>Rekonstruotų vandens tiekimo ir nuotekų surinkimo tinklų ilgis (Km)</v>
      </c>
      <c r="AL90" s="26">
        <f>'VRPP 3 lentelė'!Z119</f>
        <v>7.52</v>
      </c>
      <c r="AM90" s="14"/>
      <c r="AN90" s="27"/>
      <c r="AO90" s="68"/>
      <c r="AP90" s="16" t="str">
        <f>'3 lentelė'!E119</f>
        <v xml:space="preserve">Projekto įgyvendinimo metu numatoma vandens tiekimo ir nuotekų tinklų statyba Buktoje, Igliaukoje ir Sasnavoje, nuotekų tinklų statyba Liudvinave ir Patašinėje, vandens tiekimo tinklų rekonstrukcija Balsupiuose ir  Želsvoje, nuotekų tinklų rekonstrukcija Marijampolės gyvenvietėje, nuotekų valymo įrenginių statyba Buktoje. </v>
      </c>
    </row>
    <row r="91" spans="2:42" ht="156" x14ac:dyDescent="0.25">
      <c r="B91" s="26"/>
      <c r="C91" s="26"/>
      <c r="D91" s="26"/>
      <c r="E91" s="26"/>
      <c r="F91" s="26" t="str">
        <f>'VRPP 2 lentelė'!B120</f>
        <v>2.1.3.3.5</v>
      </c>
      <c r="G91" s="16" t="str">
        <f>'VRPP 2 lentelė'!C120</f>
        <v>R04-0014-070600-0145</v>
      </c>
      <c r="H91" s="16" t="str">
        <f>'VRPP 2 lentelė'!D120</f>
        <v>Geriamojo vandens tiekimo ir nuotekų tvarkymo sistemų renovavimas ir plėtra Vilkaviškio rajone</v>
      </c>
      <c r="I91" s="16" t="str">
        <f>'VRPP 2 lentelė'!E120</f>
        <v>UAB "Vilkaviškio vandenys"</v>
      </c>
      <c r="J91" s="16" t="str">
        <f>'VRPP 2 lentelė'!F120</f>
        <v>Aplinkos ministerija</v>
      </c>
      <c r="K91" s="16" t="str">
        <f>'VRPP 2 lentelė'!G120</f>
        <v>Vilkaviškio rajono savivaldybė</v>
      </c>
      <c r="L91" s="16" t="str">
        <f>'VRPP 2 lentelė'!H120</f>
        <v>05.3.2-APVA-R-014</v>
      </c>
      <c r="M91" s="14" t="str">
        <f>'VRPP 2 lentelė'!I120</f>
        <v>R</v>
      </c>
      <c r="N91" s="14" t="s">
        <v>39</v>
      </c>
      <c r="O91" s="26" t="s">
        <v>913</v>
      </c>
      <c r="P91" s="26" t="s">
        <v>913</v>
      </c>
      <c r="Q91" s="27" t="s">
        <v>116</v>
      </c>
      <c r="R91" s="26">
        <f>'1 lentelė'!N120</f>
        <v>2017</v>
      </c>
      <c r="S91" s="26">
        <f>'1 lentelė'!O120</f>
        <v>2023</v>
      </c>
      <c r="T91" s="33">
        <f t="shared" si="2"/>
        <v>1321189.77</v>
      </c>
      <c r="U91" s="33">
        <f>'VRPP 2 lentelė'!Q120</f>
        <v>940198.13</v>
      </c>
      <c r="V91" s="33">
        <f>'VRPP 2 lentelė'!N120</f>
        <v>0</v>
      </c>
      <c r="W91" s="33">
        <f>'1 lentelė'!S120</f>
        <v>380991.64</v>
      </c>
      <c r="X91" s="26" t="str">
        <f>'VRPP 3 lentelė'!L120</f>
        <v>P.N.050</v>
      </c>
      <c r="Y91" s="16" t="str">
        <f>'VRPP 3 lentelė'!M120</f>
        <v>Gyventojai, kuriems teikiamos vandens tiekimo paslaugos naujai pastatytais geriamojo vandens tiekimo tinklais</v>
      </c>
      <c r="Z91" s="26">
        <f>'VRPP 3 lentelė'!N120</f>
        <v>86</v>
      </c>
      <c r="AA91" s="14" t="str">
        <f>'VRPP 3 lentelė'!O120</f>
        <v>P.N.051</v>
      </c>
      <c r="AB91" s="16" t="str">
        <f>'VRPP 3 lentelė'!P120</f>
        <v>Gyventojai, kuriems teikiamos vandens tiekimo paslaugos iš naujai pastatytų ir (arba) rekonstruotų geriamojo vandens gerinimo įrenginių</v>
      </c>
      <c r="AC91" s="14">
        <f>'VRPP 3 lentelė'!Q120</f>
        <v>151</v>
      </c>
      <c r="AD91" s="26" t="str">
        <f>'VRPP 3 lentelė'!R120</f>
        <v>P.N.053</v>
      </c>
      <c r="AE91" s="16" t="str">
        <f>'VRPP 3 lentelė'!S120</f>
        <v>Gyventojai, kuriems teikiamos paslaugos naujai pastatytais nuotekų surinkimo tinklais</v>
      </c>
      <c r="AF91" s="26">
        <f>'VRPP 3 lentelė'!T120</f>
        <v>607</v>
      </c>
      <c r="AG91" s="14" t="str">
        <f>'VRPP 3 lentelė'!U120</f>
        <v>P.N.054</v>
      </c>
      <c r="AH91" s="16" t="str">
        <f>'VRPP 3 lentelė'!V120</f>
        <v>Gyventojai, kuriems teikiamos nuotekų valymo paslaugos naujai pastatytais ir (arba) rekonstruotais nuotekų valymo įrenginiais</v>
      </c>
      <c r="AI91" s="14">
        <f>'VRPP 3 lentelė'!W120</f>
        <v>372</v>
      </c>
      <c r="AJ91" s="26" t="str">
        <f>'VRPP 3 lentelė'!X120</f>
        <v>P.S.333</v>
      </c>
      <c r="AK91" s="16" t="str">
        <f>'VRPP 3 lentelė'!Y120</f>
        <v>Rekonstruotų vandens tiekimo ir nuotekų surinkimo tinklų ilgis (Km)</v>
      </c>
      <c r="AL91" s="26">
        <f>'VRPP 3 lentelė'!Z120</f>
        <v>0.99</v>
      </c>
      <c r="AM91" s="14"/>
      <c r="AN91" s="27"/>
      <c r="AO91" s="68"/>
      <c r="AP91" s="16" t="str">
        <f>'3 lentelė'!E120</f>
        <v>Projekto įgyvendinimo metu numatoma naujų nuotekų tinklų statyba Gižų ir  Klausučių  k.,vandentiekio ir nuotekų tinklų statyba  Kisiniškių ir Didžiųjų Šelvių k., nuotekų tinklų rekonstrukcija Vilkaviškio mieste, nuotekų valyklos įrengimas Gižų kaime Vilkaviškio rajone, asenizacinės mašinos pirkimas</v>
      </c>
    </row>
    <row r="92" spans="2:42" ht="156" x14ac:dyDescent="0.25">
      <c r="B92" s="26"/>
      <c r="C92" s="26"/>
      <c r="D92" s="26"/>
      <c r="E92" s="26"/>
      <c r="F92" s="26" t="str">
        <f>'VRPP 2 lentelė'!B121</f>
        <v>2.1.3.3.6</v>
      </c>
      <c r="G92" s="16" t="str">
        <f>'VRPP 2 lentelė'!C121</f>
        <v>R04-0014-070000-0146</v>
      </c>
      <c r="H92" s="16" t="str">
        <f>'VRPP 2 lentelė'!D121</f>
        <v xml:space="preserve">Vandens tiekimo ir nuotekų sistemų renovavimas ir plėtra Antanavo kaime </v>
      </c>
      <c r="I92" s="16" t="str">
        <f>'VRPP 2 lentelė'!E121</f>
        <v>UAB „Kazlų Rūdos komunalininkas“</v>
      </c>
      <c r="J92" s="16" t="str">
        <f>'VRPP 2 lentelė'!F121</f>
        <v>Aplinkos ministerija</v>
      </c>
      <c r="K92" s="16" t="str">
        <f>'VRPP 2 lentelė'!G121</f>
        <v>Kazlų Rūdos savivaldybė</v>
      </c>
      <c r="L92" s="16" t="str">
        <f>'VRPP 2 lentelė'!H121</f>
        <v>05.3.2-APVA-R-014</v>
      </c>
      <c r="M92" s="14" t="str">
        <f>'VRPP 2 lentelė'!I121</f>
        <v>R</v>
      </c>
      <c r="N92" s="14" t="s">
        <v>39</v>
      </c>
      <c r="O92" s="26" t="s">
        <v>913</v>
      </c>
      <c r="P92" s="26" t="s">
        <v>913</v>
      </c>
      <c r="Q92" s="27" t="s">
        <v>116</v>
      </c>
      <c r="R92" s="26">
        <f>'1 lentelė'!N121</f>
        <v>2019</v>
      </c>
      <c r="S92" s="26">
        <f>'1 lentelė'!O121</f>
        <v>2022</v>
      </c>
      <c r="T92" s="33">
        <f t="shared" si="2"/>
        <v>218262.44</v>
      </c>
      <c r="U92" s="33">
        <f>'VRPP 2 lentelė'!Q121</f>
        <v>180641.92000000001</v>
      </c>
      <c r="V92" s="33">
        <f>'VRPP 2 lentelė'!N121</f>
        <v>0</v>
      </c>
      <c r="W92" s="33">
        <f>'1 lentelė'!S121</f>
        <v>37620.519999999997</v>
      </c>
      <c r="X92" s="26" t="str">
        <f>'VRPP 3 lentelė'!L121</f>
        <v>P.N.050</v>
      </c>
      <c r="Y92" s="16" t="str">
        <f>'VRPP 3 lentelė'!M121</f>
        <v>Gyventojai, kuriems teikiamos vandens tiekimo paslaugos naujai pastatytais geriamojo vandens tiekimo tinklais</v>
      </c>
      <c r="Z92" s="26">
        <f>'VRPP 3 lentelė'!N121</f>
        <v>108</v>
      </c>
      <c r="AA92" s="14" t="str">
        <f>'VRPP 3 lentelė'!O121</f>
        <v>P.N.051</v>
      </c>
      <c r="AB92" s="16" t="str">
        <f>'VRPP 3 lentelė'!P121</f>
        <v>Gyventojai, kuriems teikiamos vandens tiekimo paslaugos iš naujai pastatytų ir (arba) rekonstruotų geriamojo vandens gerinimo įrenginių</v>
      </c>
      <c r="AC92" s="14">
        <f>'VRPP 3 lentelė'!Q121</f>
        <v>0</v>
      </c>
      <c r="AD92" s="26" t="str">
        <f>'VRPP 3 lentelė'!R121</f>
        <v>P.N.053</v>
      </c>
      <c r="AE92" s="16" t="str">
        <f>'VRPP 3 lentelė'!S121</f>
        <v>Gyventojai, kuriems teikiamos paslaugos naujai pastatytais nuotekų surinkimo tinklais</v>
      </c>
      <c r="AF92" s="26">
        <f>'VRPP 3 lentelė'!T121</f>
        <v>108</v>
      </c>
      <c r="AG92" s="14" t="str">
        <f>'VRPP 3 lentelė'!U121</f>
        <v>P.N.054</v>
      </c>
      <c r="AH92" s="16" t="str">
        <f>'VRPP 3 lentelė'!V121</f>
        <v>Gyventojai, kuriems teikiamos nuotekų valymo paslaugos naujai pastatytais ir (arba) rekonstruotais nuotekų valymo įrenginiais</v>
      </c>
      <c r="AI92" s="14">
        <f>'VRPP 3 lentelė'!W121</f>
        <v>0</v>
      </c>
      <c r="AJ92" s="26" t="str">
        <f>'VRPP 3 lentelė'!X121</f>
        <v>P.S.333</v>
      </c>
      <c r="AK92" s="16" t="str">
        <f>'VRPP 3 lentelė'!Y121</f>
        <v>Rekonstruotų vandens tiekimo ir nuotekų surinkimo tinklų ilgis (Km)</v>
      </c>
      <c r="AL92" s="26">
        <f>'VRPP 3 lentelė'!Z121</f>
        <v>0</v>
      </c>
      <c r="AM92" s="14"/>
      <c r="AN92" s="27"/>
      <c r="AO92" s="68"/>
      <c r="AP92" s="16" t="str">
        <f>'3 lentelė'!E121</f>
        <v>Projekto įgyvendinimo metu planuojama nutiesti naujus vandentiekio ir nuotekų tinklus Ąžuolų Būdoje, Antanave, Plutiškėse, Kazlų Rūdoje bei rekonstruoti vandentiekio tinklus Kazlų Rūdoje ir Bagotojoje.</v>
      </c>
    </row>
    <row r="93" spans="2:42" ht="156" x14ac:dyDescent="0.25">
      <c r="B93" s="26"/>
      <c r="C93" s="26"/>
      <c r="D93" s="26"/>
      <c r="E93" s="26"/>
      <c r="F93" s="26" t="str">
        <f>'VRPP 2 lentelė'!B122</f>
        <v>2.1.3.3.7</v>
      </c>
      <c r="G93" s="16" t="str">
        <f>'VRPP 2 lentelė'!C122</f>
        <v>R04-0014-070000-0147</v>
      </c>
      <c r="H93" s="16" t="str">
        <f>'VRPP 2 lentelė'!D122</f>
        <v>Vandens gerinimo įrenginių statyba Kalvarijos savivaldybės Liubavo ir Sangrūdos kaimuose</v>
      </c>
      <c r="I93" s="16" t="str">
        <f>'VRPP 2 lentelė'!E122</f>
        <v>UAB "Kalvarijos komunalininkas"</v>
      </c>
      <c r="J93" s="16" t="str">
        <f>'VRPP 2 lentelė'!F122</f>
        <v>Aplinkos ministerija</v>
      </c>
      <c r="K93" s="16" t="str">
        <f>'VRPP 2 lentelė'!G122</f>
        <v xml:space="preserve">Kalvarijos savivaldybė
</v>
      </c>
      <c r="L93" s="16" t="str">
        <f>'VRPP 2 lentelė'!H122</f>
        <v>05.3.2-APVA-R-014</v>
      </c>
      <c r="M93" s="14" t="str">
        <f>'VRPP 2 lentelė'!I122</f>
        <v>R</v>
      </c>
      <c r="N93" s="14" t="s">
        <v>39</v>
      </c>
      <c r="O93" s="26" t="s">
        <v>913</v>
      </c>
      <c r="P93" s="26" t="s">
        <v>913</v>
      </c>
      <c r="Q93" s="27" t="s">
        <v>116</v>
      </c>
      <c r="R93" s="26">
        <f>'1 lentelė'!N122</f>
        <v>2019</v>
      </c>
      <c r="S93" s="26">
        <f>'1 lentelė'!O122</f>
        <v>2021</v>
      </c>
      <c r="T93" s="33">
        <f t="shared" si="2"/>
        <v>182542</v>
      </c>
      <c r="U93" s="33">
        <f>'VRPP 2 lentelė'!Q122</f>
        <v>91300</v>
      </c>
      <c r="V93" s="33">
        <f>'VRPP 2 lentelė'!N122</f>
        <v>0</v>
      </c>
      <c r="W93" s="33">
        <f>'1 lentelė'!S122</f>
        <v>91242</v>
      </c>
      <c r="X93" s="26" t="str">
        <f>'VRPP 3 lentelė'!L122</f>
        <v>P.N.050</v>
      </c>
      <c r="Y93" s="16" t="str">
        <f>'VRPP 3 lentelė'!M122</f>
        <v>Gyventojai, kuriems teikiamos vandens tiekimo paslaugos naujai pastatytais geriamojo vandens tiekimo tinklais</v>
      </c>
      <c r="Z93" s="26">
        <f>'VRPP 3 lentelė'!N122</f>
        <v>0</v>
      </c>
      <c r="AA93" s="14" t="str">
        <f>'VRPP 3 lentelė'!O122</f>
        <v>P.N.051</v>
      </c>
      <c r="AB93" s="16" t="str">
        <f>'VRPP 3 lentelė'!P122</f>
        <v>Gyventojai, kuriems teikiamos vandens tiekimo paslaugos iš naujai pastatytų ir (arba) rekonstruotų geriamojo vandens gerinimo įrenginių</v>
      </c>
      <c r="AC93" s="14">
        <f>'VRPP 3 lentelė'!Q122</f>
        <v>444</v>
      </c>
      <c r="AD93" s="26" t="str">
        <f>'VRPP 3 lentelė'!R122</f>
        <v>P.N.053</v>
      </c>
      <c r="AE93" s="16" t="str">
        <f>'VRPP 3 lentelė'!S122</f>
        <v>Gyventojai, kuriems teikiamos paslaugos naujai pastatytais nuotekų surinkimo tinklais</v>
      </c>
      <c r="AF93" s="26">
        <f>'VRPP 3 lentelė'!T122</f>
        <v>0</v>
      </c>
      <c r="AG93" s="14" t="str">
        <f>'VRPP 3 lentelė'!U122</f>
        <v>P.N.054</v>
      </c>
      <c r="AH93" s="16" t="str">
        <f>'VRPP 3 lentelė'!V122</f>
        <v>Gyventojai, kuriems teikiamos nuotekų valymo paslaugos naujai pastatytais ir (arba) rekonstruotais nuotekų valymo įrenginiais</v>
      </c>
      <c r="AI93" s="14">
        <f>'VRPP 3 lentelė'!W122</f>
        <v>0</v>
      </c>
      <c r="AJ93" s="26" t="str">
        <f>'VRPP 3 lentelė'!X122</f>
        <v>P.S.333</v>
      </c>
      <c r="AK93" s="16" t="str">
        <f>'VRPP 3 lentelė'!Y122</f>
        <v>Rekonstruotų vandens tiekimo ir nuotekų surinkimo tinklų ilgis (Km)</v>
      </c>
      <c r="AL93" s="26">
        <f>'VRPP 3 lentelė'!Z122</f>
        <v>0</v>
      </c>
      <c r="AM93" s="14"/>
      <c r="AN93" s="27"/>
      <c r="AO93" s="68"/>
      <c r="AP93" s="16" t="str">
        <f>'3 lentelė'!E122</f>
        <v>Projekto įgyvendinimo metu numatoma vandens gerinimo įrenginių statyba Kalvarijos savivaldybės Liubavo ir Sangrūdos kaimuose.</v>
      </c>
    </row>
    <row r="94" spans="2:42" ht="156" x14ac:dyDescent="0.25">
      <c r="B94" s="26"/>
      <c r="C94" s="26"/>
      <c r="D94" s="26"/>
      <c r="E94" s="26"/>
      <c r="F94" s="26" t="str">
        <f>'VRPP 2 lentelė'!B123</f>
        <v>2.1.3.3.8</v>
      </c>
      <c r="G94" s="16" t="str">
        <f>'VRPP 2 lentelė'!C123</f>
        <v>R04-0014-070000-0148</v>
      </c>
      <c r="H94" s="16" t="str">
        <f>'VRPP 2 lentelė'!D123</f>
        <v>Nuotekų tvarkymo sistemų statyba ir plėtra Marijampolės savivaldybėje</v>
      </c>
      <c r="I94" s="16" t="str">
        <f>'VRPP 2 lentelė'!E123</f>
        <v>UAB "Sūduvos vandenys"</v>
      </c>
      <c r="J94" s="16" t="str">
        <f>'VRPP 2 lentelė'!F123</f>
        <v>Aplinkos ministerija</v>
      </c>
      <c r="K94" s="16" t="str">
        <f>'VRPP 2 lentelė'!G123</f>
        <v>Marijampolės savivaldybė</v>
      </c>
      <c r="L94" s="16" t="str">
        <f>'VRPP 2 lentelė'!H123</f>
        <v>05.3.2-APVA-R-014</v>
      </c>
      <c r="M94" s="14" t="str">
        <f>'VRPP 2 lentelė'!I123</f>
        <v>R</v>
      </c>
      <c r="N94" s="14" t="s">
        <v>39</v>
      </c>
      <c r="O94" s="26" t="s">
        <v>913</v>
      </c>
      <c r="P94" s="26" t="s">
        <v>913</v>
      </c>
      <c r="Q94" s="27" t="s">
        <v>116</v>
      </c>
      <c r="R94" s="26">
        <f>'1 lentelė'!N123</f>
        <v>2019</v>
      </c>
      <c r="S94" s="26">
        <f>'1 lentelė'!O123</f>
        <v>2023</v>
      </c>
      <c r="T94" s="33">
        <f t="shared" si="2"/>
        <v>4168946.9499999997</v>
      </c>
      <c r="U94" s="33">
        <f>'VRPP 2 lentelė'!Q123</f>
        <v>922886.38</v>
      </c>
      <c r="V94" s="33">
        <f>'VRPP 2 lentelė'!N123</f>
        <v>0</v>
      </c>
      <c r="W94" s="33">
        <f>'1 lentelė'!S123</f>
        <v>3246060.57</v>
      </c>
      <c r="X94" s="26" t="str">
        <f>'VRPP 3 lentelė'!L123</f>
        <v>P.N.050</v>
      </c>
      <c r="Y94" s="16" t="str">
        <f>'VRPP 3 lentelė'!M123</f>
        <v>Gyventojai, kuriems teikiamos vandens tiekimo paslaugos naujai pastatytais geriamojo vandens tiekimo tinklais</v>
      </c>
      <c r="Z94" s="26">
        <f>'VRPP 3 lentelė'!N123</f>
        <v>0</v>
      </c>
      <c r="AA94" s="14" t="str">
        <f>'VRPP 3 lentelė'!O123</f>
        <v>P.N.051</v>
      </c>
      <c r="AB94" s="16" t="str">
        <f>'VRPP 3 lentelė'!P123</f>
        <v>Gyventojai, kuriems teikiamos vandens tiekimo paslaugos iš naujai pastatytų ir (arba) rekonstruotų geriamojo vandens gerinimo įrenginių</v>
      </c>
      <c r="AC94" s="14">
        <f>'VRPP 3 lentelė'!Q123</f>
        <v>0</v>
      </c>
      <c r="AD94" s="26" t="str">
        <f>'VRPP 3 lentelė'!R123</f>
        <v>P.N.053</v>
      </c>
      <c r="AE94" s="16" t="str">
        <f>'VRPP 3 lentelė'!S123</f>
        <v>Gyventojai, kuriems teikiamos paslaugos naujai pastatytais nuotekų surinkimo tinklais</v>
      </c>
      <c r="AF94" s="26">
        <f>'VRPP 3 lentelė'!T123</f>
        <v>220</v>
      </c>
      <c r="AG94" s="14" t="str">
        <f>'VRPP 3 lentelė'!U123</f>
        <v>P.N.054</v>
      </c>
      <c r="AH94" s="16" t="str">
        <f>'VRPP 3 lentelė'!V123</f>
        <v>Gyventojai, kuriems teikiamos nuotekų valymo paslaugos naujai pastatytais ir (arba) rekonstruotais nuotekų valymo įrenginiais</v>
      </c>
      <c r="AI94" s="14">
        <f>'VRPP 3 lentelė'!W123</f>
        <v>220</v>
      </c>
      <c r="AJ94" s="26" t="str">
        <f>'VRPP 3 lentelė'!X123</f>
        <v>P.S.333</v>
      </c>
      <c r="AK94" s="16" t="str">
        <f>'VRPP 3 lentelė'!Y123</f>
        <v>Rekonstruotų vandens tiekimo ir nuotekų surinkimo tinklų ilgis (Km)</v>
      </c>
      <c r="AL94" s="26">
        <f>'VRPP 3 lentelė'!Z123</f>
        <v>0</v>
      </c>
      <c r="AM94" s="14"/>
      <c r="AN94" s="27"/>
      <c r="AO94" s="68"/>
      <c r="AP94" s="16" t="str">
        <f>'3 lentelė'!E123</f>
        <v>Projekto įgyvendinimo metu numatoma nuotekų tinklų statyba Gudeliuose, nuotekų valymo įrenginių statyba Gudeliuose bei vandens tiekimo ir nuotekų tvarkymo infrastruktūros inventorizacija UAB „Sūduvos vandenys“ aptarnaujamoje teritorijoje. Skyrus papildomo finansavimo lėšas bus atlikta Marijampolės VGĮ rekonstrukcija, Balsupių, Katiliškių, Želsvos NVĮ rekonstrukcijos bei pakloti tinklai nuo Meškučių ir Padovinio iki Marijampolės NVĮ.</v>
      </c>
    </row>
    <row r="95" spans="2:42" ht="156" x14ac:dyDescent="0.25">
      <c r="B95" s="26"/>
      <c r="C95" s="26"/>
      <c r="D95" s="26"/>
      <c r="E95" s="26"/>
      <c r="F95" s="26" t="str">
        <f>'VRPP 2 lentelė'!B124</f>
        <v>2.1.3.3.9</v>
      </c>
      <c r="G95" s="16" t="str">
        <f>'VRPP 2 lentelė'!C124</f>
        <v>R04-0014-070600-0149</v>
      </c>
      <c r="H95" s="16" t="str">
        <f>'VRPP 2 lentelė'!D124</f>
        <v>Geriamojo vandens tiekimo ir nuotekų surinkimo tinklų įrengimas Vilkaviškio rajone, II etapas</v>
      </c>
      <c r="I95" s="16" t="str">
        <f>'VRPP 2 lentelė'!E124</f>
        <v>UAB "Vilkaviškio vandenys"</v>
      </c>
      <c r="J95" s="16" t="str">
        <f>'VRPP 2 lentelė'!F124</f>
        <v>Aplinkos ministerija</v>
      </c>
      <c r="K95" s="16" t="str">
        <f>'VRPP 2 lentelė'!G124</f>
        <v>Vilkaviškio rajono savivaldybė</v>
      </c>
      <c r="L95" s="16" t="str">
        <f>'VRPP 2 lentelė'!H124</f>
        <v>05.3.2-APVA-R-014</v>
      </c>
      <c r="M95" s="14" t="str">
        <f>'VRPP 2 lentelė'!I124</f>
        <v>R</v>
      </c>
      <c r="N95" s="14" t="s">
        <v>39</v>
      </c>
      <c r="O95" s="26" t="s">
        <v>913</v>
      </c>
      <c r="P95" s="26" t="s">
        <v>913</v>
      </c>
      <c r="Q95" s="27" t="s">
        <v>116</v>
      </c>
      <c r="R95" s="26" t="e">
        <f>'1 lentelė'!#REF!</f>
        <v>#REF!</v>
      </c>
      <c r="S95" s="26" t="e">
        <f>'1 lentelė'!#REF!</f>
        <v>#REF!</v>
      </c>
      <c r="T95" s="33" t="e">
        <f t="shared" si="2"/>
        <v>#REF!</v>
      </c>
      <c r="U95" s="33">
        <f>'VRPP 2 lentelė'!Q124</f>
        <v>498821.92</v>
      </c>
      <c r="V95" s="33">
        <f>'VRPP 2 lentelė'!N124</f>
        <v>0</v>
      </c>
      <c r="W95" s="33" t="e">
        <f>'1 lentelė'!#REF!</f>
        <v>#REF!</v>
      </c>
      <c r="X95" s="26" t="str">
        <f>'VRPP 3 lentelė'!L124</f>
        <v>P.N.050</v>
      </c>
      <c r="Y95" s="16" t="str">
        <f>'VRPP 3 lentelė'!M124</f>
        <v>Gyventojai, kuriems teikiamos vandens tiekimo paslaugos naujai pastatytais geriamojo vandens tiekimo tinklais</v>
      </c>
      <c r="Z95" s="26">
        <f>'VRPP 3 lentelė'!N124</f>
        <v>0</v>
      </c>
      <c r="AA95" s="14" t="str">
        <f>'VRPP 3 lentelė'!O124</f>
        <v>P.N.051</v>
      </c>
      <c r="AB95" s="16" t="str">
        <f>'VRPP 3 lentelė'!P124</f>
        <v>Gyventojai, kuriems teikiamos vandens tiekimo paslaugos iš naujai pastatytų ir (arba) rekonstruotų geriamojo vandens gerinimo įrenginių</v>
      </c>
      <c r="AC95" s="14">
        <f>'VRPP 3 lentelė'!Q124</f>
        <v>0</v>
      </c>
      <c r="AD95" s="26" t="str">
        <f>'VRPP 3 lentelė'!R124</f>
        <v>P.N.053</v>
      </c>
      <c r="AE95" s="16" t="str">
        <f>'VRPP 3 lentelė'!S124</f>
        <v>Gyventojai, kuriems teikiamos paslaugos naujai pastatytais nuotekų surinkimo tinklais</v>
      </c>
      <c r="AF95" s="26">
        <f>'VRPP 3 lentelė'!T124</f>
        <v>112</v>
      </c>
      <c r="AG95" s="14" t="str">
        <f>'VRPP 3 lentelė'!U124</f>
        <v>P.N.054</v>
      </c>
      <c r="AH95" s="16" t="str">
        <f>'VRPP 3 lentelė'!V124</f>
        <v>Gyventojai, kuriems teikiamos nuotekų valymo paslaugos naujai pastatytais ir (arba) rekonstruotais nuotekų valymo įrenginiais</v>
      </c>
      <c r="AI95" s="14">
        <f>'VRPP 3 lentelė'!W124</f>
        <v>0</v>
      </c>
      <c r="AJ95" s="26" t="str">
        <f>'VRPP 3 lentelė'!X124</f>
        <v>P.S.333</v>
      </c>
      <c r="AK95" s="16" t="str">
        <f>'VRPP 3 lentelė'!Y124</f>
        <v>Rekonstruotų vandens tiekimo ir nuotekų surinkimo tinklų ilgis (Km)</v>
      </c>
      <c r="AL95" s="26">
        <f>'VRPP 3 lentelė'!Z124</f>
        <v>1.6</v>
      </c>
      <c r="AM95" s="14"/>
      <c r="AN95" s="27"/>
      <c r="AO95" s="68"/>
      <c r="AP95" s="16" t="str">
        <f>'3 lentelė'!E124</f>
        <v>Projekto įgyvendinimo metu numatomas geriamojo vandens tiekimo tinklų projektavimas ir rekonstrukcija Kybartų mieste, nuotekų surinkimo tinklų projektavimas ir statyba Virbalio, Kybartų miestuose, Maldėnų kaime, nuotekų valymo įrenginių projektavimas ir statyba Maldėnų kaime bei geriamojo vandens tiekimo ir nuotekų surinkimo tinklų inventorizacija.</v>
      </c>
    </row>
    <row r="96" spans="2:42" ht="120" x14ac:dyDescent="0.25">
      <c r="B96" s="26"/>
      <c r="C96" s="26"/>
      <c r="D96" s="26"/>
      <c r="E96" s="69" t="str">
        <f>'VRPP 2 lentelė'!B125</f>
        <v>2.1.3.4</v>
      </c>
      <c r="F96" s="26" t="str">
        <f>'VRPP 2 lentelė'!B126</f>
        <v>2.1.3.4.1</v>
      </c>
      <c r="G96" s="16" t="str">
        <f>'VRPP 2 lentelė'!C126</f>
        <v>R04-0019-280000-0006</v>
      </c>
      <c r="H96" s="16" t="str">
        <f>'VRPP 2 lentelė'!D126</f>
        <v>Kraštovaizdžio formavimas ir ekologinės būklės gerinimas gamtinio karkaso teritorijose Marijampolės savivaldybėje</v>
      </c>
      <c r="I96" s="16" t="str">
        <f>'VRPP 2 lentelė'!E126</f>
        <v>Marijampolės savivaldybės administracija</v>
      </c>
      <c r="J96" s="16" t="str">
        <f>'VRPP 2 lentelė'!F126</f>
        <v>Aplinkos ministerija</v>
      </c>
      <c r="K96" s="16" t="str">
        <f>'VRPP 2 lentelė'!G126</f>
        <v>Marijampolės savivaldybė</v>
      </c>
      <c r="L96" s="16" t="str">
        <f>'VRPP 2 lentelė'!H126</f>
        <v>05.5.1-APVA-R-019</v>
      </c>
      <c r="M96" s="14" t="str">
        <f>'VRPP 2 lentelė'!I126</f>
        <v>R</v>
      </c>
      <c r="N96" s="14" t="s">
        <v>39</v>
      </c>
      <c r="O96" s="26" t="s">
        <v>913</v>
      </c>
      <c r="P96" s="26" t="s">
        <v>913</v>
      </c>
      <c r="Q96" s="27" t="s">
        <v>116</v>
      </c>
      <c r="R96" s="26">
        <f>'1 lentelė'!N126</f>
        <v>2017</v>
      </c>
      <c r="S96" s="26">
        <f>'1 lentelė'!O126</f>
        <v>2023</v>
      </c>
      <c r="T96" s="33">
        <f t="shared" si="2"/>
        <v>403252.46</v>
      </c>
      <c r="U96" s="33">
        <f>'VRPP 2 lentelė'!Q126</f>
        <v>342764.59</v>
      </c>
      <c r="V96" s="34">
        <v>0</v>
      </c>
      <c r="W96" s="33">
        <f>'VRPP 2 lentelė'!M126</f>
        <v>60487.87</v>
      </c>
      <c r="X96" s="26" t="str">
        <f>'VRPP 3 lentelė'!L126</f>
        <v>R.N.091</v>
      </c>
      <c r="Y96" s="16" t="str">
        <f>'VRPP 3 lentelė'!M126</f>
        <v>„Teritorijų, kuriose įgyvendintos kraštovaizdžio formavimo priemonės, plotas“</v>
      </c>
      <c r="Z96" s="26">
        <f>'VRPP 3 lentelė'!N126</f>
        <v>25</v>
      </c>
      <c r="AA96" s="14" t="str">
        <f>'VRPP 3 lentelė'!O126</f>
        <v>P.N.092</v>
      </c>
      <c r="AB96" s="16" t="str">
        <f>'VRPP 3 lentelė'!P126</f>
        <v>Kraštovaizdžio ir (ar) gamtinio karkaso formavimo aspektais pakeisti ar pakoreguoti savivaldybių ar jų dalių bendrieji planai</v>
      </c>
      <c r="AC96" s="14">
        <f>'VRPP 3 lentelė'!Q126</f>
        <v>0</v>
      </c>
      <c r="AD96" s="26" t="str">
        <f>'VRPP 3 lentelė'!R126</f>
        <v>P.N.093</v>
      </c>
      <c r="AE96" s="16" t="str">
        <f>'VRPP 3 lentelė'!S126</f>
        <v>Likviduoti kraštovaizdį darkantys bešeimininkiai ar apleisti statiniai ir įrenginiai</v>
      </c>
      <c r="AF96" s="26">
        <f>'VRPP 3 lentelė'!T126</f>
        <v>0</v>
      </c>
      <c r="AG96" s="14" t="str">
        <f>'VRPP 3 lentelė'!U126</f>
        <v>P.S.338</v>
      </c>
      <c r="AH96" s="16" t="str">
        <f>'VRPP 3 lentelė'!V126</f>
        <v>Išsaugoti, sutvarkyti ar atkurti įvairaus teritorinio lygmens kraštovaizdžio arealai</v>
      </c>
      <c r="AI96" s="14">
        <f>'VRPP 3 lentelė'!W126</f>
        <v>1</v>
      </c>
      <c r="AJ96" s="26">
        <f>'VRPP 3 lentelė'!X126</f>
        <v>0</v>
      </c>
      <c r="AK96" s="16">
        <f>'VRPP 3 lentelė'!Y126</f>
        <v>0</v>
      </c>
      <c r="AL96" s="26">
        <f>'VRPP 3 lentelė'!Z126</f>
        <v>0</v>
      </c>
      <c r="AM96" s="14"/>
      <c r="AN96" s="27"/>
      <c r="AO96" s="16"/>
      <c r="AP96" s="16" t="str">
        <f>'3 lentelė'!E126</f>
        <v>Projekto įgyvendinimo metu bus tvarkomas Pašešupio parkas (teritorijos tvarkymo plano parengimas; želdinių pertvarkymas; želdinių įsigijimas; paviršinių vandens telkinių ir dirbtinių nepratekamų paviršinių vandens telkinių tvarkymas; priekrančių tvarkymas; pėsčiųjų takų įrengimas; natūralios gamtos stebėjimo vietų įrengimas; mažosios kraštovaizdžio architektūros statinių įrengimas ir kt.).</v>
      </c>
    </row>
    <row r="97" spans="2:42" ht="108" x14ac:dyDescent="0.25">
      <c r="B97" s="26"/>
      <c r="C97" s="26"/>
      <c r="D97" s="26"/>
      <c r="E97" s="26"/>
      <c r="F97" s="26" t="str">
        <f>'VRPP 2 lentelė'!B127</f>
        <v>2.1.3.4.2</v>
      </c>
      <c r="G97" s="16" t="str">
        <f>'VRPP 2 lentelė'!C127</f>
        <v>R04-0019-285000-0007</v>
      </c>
      <c r="H97" s="16" t="str">
        <f>'VRPP 2 lentelė'!D127</f>
        <v>Gamtinio karkaso teritorijose kraštovaizdžio formavimas ir ekologinės būklės gerinimas Kazlų Rūdos savivaldybėje</v>
      </c>
      <c r="I97" s="16" t="str">
        <f>'VRPP 2 lentelė'!E127</f>
        <v>Kazlų Rūdos savivaldybės administracija</v>
      </c>
      <c r="J97" s="16" t="str">
        <f>'VRPP 2 lentelė'!F127</f>
        <v>Aplinkos ministerija</v>
      </c>
      <c r="K97" s="16" t="str">
        <f>'VRPP 2 lentelė'!G127</f>
        <v>Kazlų Rūdos savivaldybė</v>
      </c>
      <c r="L97" s="16" t="str">
        <f>'VRPP 2 lentelė'!H127</f>
        <v>05.5.1-APVA-R-019</v>
      </c>
      <c r="M97" s="14" t="str">
        <f>'VRPP 2 lentelė'!I127</f>
        <v>R</v>
      </c>
      <c r="N97" s="14" t="s">
        <v>39</v>
      </c>
      <c r="O97" s="26" t="s">
        <v>913</v>
      </c>
      <c r="P97" s="26" t="s">
        <v>913</v>
      </c>
      <c r="Q97" s="27" t="s">
        <v>116</v>
      </c>
      <c r="R97" s="26">
        <f>'1 lentelė'!N127</f>
        <v>2019</v>
      </c>
      <c r="S97" s="26">
        <f>'1 lentelė'!O127</f>
        <v>2020</v>
      </c>
      <c r="T97" s="33">
        <f t="shared" si="2"/>
        <v>296430.61</v>
      </c>
      <c r="U97" s="33">
        <f>'VRPP 2 lentelė'!Q127</f>
        <v>251966.01</v>
      </c>
      <c r="V97" s="34">
        <v>0</v>
      </c>
      <c r="W97" s="33">
        <f>'VRPP 2 lentelė'!M127</f>
        <v>44464.6</v>
      </c>
      <c r="X97" s="26" t="str">
        <f>'VRPP 3 lentelė'!L127</f>
        <v>R.N.091</v>
      </c>
      <c r="Y97" s="16" t="str">
        <f>'VRPP 3 lentelė'!M127</f>
        <v>„Teritorijų, kuriose įgyvendintos kraštovaizdžio formavimo priemonės, plotas“</v>
      </c>
      <c r="Z97" s="26">
        <f>'VRPP 3 lentelė'!N127</f>
        <v>16</v>
      </c>
      <c r="AA97" s="14" t="str">
        <f>'VRPP 3 lentelė'!O127</f>
        <v>P.N.092</v>
      </c>
      <c r="AB97" s="16" t="str">
        <f>'VRPP 3 lentelė'!P127</f>
        <v>Kraštovaizdžio ir (ar) gamtinio karkaso formavimo aspektais pakeisti ar pakoreguoti savivaldybių ar jų dalių bendrieji planai</v>
      </c>
      <c r="AC97" s="14">
        <f>'VRPP 3 lentelė'!Q127</f>
        <v>0</v>
      </c>
      <c r="AD97" s="26" t="str">
        <f>'VRPP 3 lentelė'!R127</f>
        <v>P.N.093</v>
      </c>
      <c r="AE97" s="16" t="str">
        <f>'VRPP 3 lentelė'!S127</f>
        <v>Likviduoti kraštovaizdį darkantys bešeimininkiai ar apleisti statiniai ir įrenginiai</v>
      </c>
      <c r="AF97" s="26">
        <f>'VRPP 3 lentelė'!T127</f>
        <v>0</v>
      </c>
      <c r="AG97" s="14" t="str">
        <f>'VRPP 3 lentelė'!U127</f>
        <v>P.S.338</v>
      </c>
      <c r="AH97" s="16" t="str">
        <f>'VRPP 3 lentelė'!V127</f>
        <v>Išsaugoti, sutvarkyti ar atkurti įvairaus teritorinio lygmens kraštovaizdžio arealai</v>
      </c>
      <c r="AI97" s="14">
        <f>'VRPP 3 lentelė'!W127</f>
        <v>1</v>
      </c>
      <c r="AJ97" s="26">
        <f>'VRPP 3 lentelė'!X127</f>
        <v>0</v>
      </c>
      <c r="AK97" s="16">
        <f>'VRPP 3 lentelė'!Y127</f>
        <v>0</v>
      </c>
      <c r="AL97" s="26">
        <f>'VRPP 3 lentelė'!Z127</f>
        <v>0</v>
      </c>
      <c r="AM97" s="14"/>
      <c r="AN97" s="27"/>
      <c r="AO97" s="16"/>
      <c r="AP97" s="16" t="str">
        <f>'3 lentelė'!E127</f>
        <v xml:space="preserve">Projekto metu bus sutvarkomos teritorijos, esančios Kazlų Rūdos mieste tarp M. Valančiaus g., J. Basanavičiaus g. ir Taikos g. ir S. Daukanto g. 7A, bei įsigyjamas traktoriukas - žoliapjovė.
</v>
      </c>
    </row>
    <row r="98" spans="2:42" ht="108" x14ac:dyDescent="0.25">
      <c r="B98" s="26"/>
      <c r="C98" s="26"/>
      <c r="D98" s="26"/>
      <c r="E98" s="26"/>
      <c r="F98" s="26" t="str">
        <f>'VRPP 2 lentelė'!B128</f>
        <v>2.1.3.4.3</v>
      </c>
      <c r="G98" s="16" t="str">
        <f>'VRPP 2 lentelė'!C128</f>
        <v>R04-0019-380000-0008</v>
      </c>
      <c r="H98" s="16" t="str">
        <f>'VRPP 2 lentelė'!D128</f>
        <v>Bešeimininkių apleistų pastatų ir įrenginių likvidavimas Vilkaviškio rajono savivaldybėje</v>
      </c>
      <c r="I98" s="16" t="str">
        <f>'VRPP 2 lentelė'!E128</f>
        <v>Vilkaviškio rajono savivaldybės administracija</v>
      </c>
      <c r="J98" s="16" t="str">
        <f>'VRPP 2 lentelė'!F128</f>
        <v>Aplinkos ministerija</v>
      </c>
      <c r="K98" s="16" t="str">
        <f>'VRPP 2 lentelė'!G128</f>
        <v>Vilkaviškio rajono savivaldybė</v>
      </c>
      <c r="L98" s="16" t="str">
        <f>'VRPP 2 lentelė'!H128</f>
        <v>05.5.1-APVA-R-019</v>
      </c>
      <c r="M98" s="14" t="str">
        <f>'VRPP 2 lentelė'!I128</f>
        <v>R</v>
      </c>
      <c r="N98" s="14" t="s">
        <v>39</v>
      </c>
      <c r="O98" s="26" t="s">
        <v>913</v>
      </c>
      <c r="P98" s="26" t="s">
        <v>913</v>
      </c>
      <c r="Q98" s="27" t="s">
        <v>116</v>
      </c>
      <c r="R98" s="26">
        <f>'1 lentelė'!N128</f>
        <v>2017</v>
      </c>
      <c r="S98" s="26">
        <f>'1 lentelė'!O128</f>
        <v>2019</v>
      </c>
      <c r="T98" s="33">
        <f t="shared" si="2"/>
        <v>116313</v>
      </c>
      <c r="U98" s="33">
        <f>'VRPP 2 lentelė'!Q128</f>
        <v>98866.05</v>
      </c>
      <c r="V98" s="34">
        <v>0</v>
      </c>
      <c r="W98" s="33">
        <f>'VRPP 2 lentelė'!M128</f>
        <v>17446.95</v>
      </c>
      <c r="X98" s="26" t="str">
        <f>'VRPP 3 lentelė'!L128</f>
        <v>R.N.091</v>
      </c>
      <c r="Y98" s="16" t="str">
        <f>'VRPP 3 lentelė'!M128</f>
        <v>„Teritorijų, kuriose įgyvendintos kraštovaizdžio formavimo priemonės, plotas“</v>
      </c>
      <c r="Z98" s="26">
        <f>'VRPP 3 lentelė'!N128</f>
        <v>1.9</v>
      </c>
      <c r="AA98" s="14" t="str">
        <f>'VRPP 3 lentelė'!O128</f>
        <v>P.N.092</v>
      </c>
      <c r="AB98" s="16" t="str">
        <f>'VRPP 3 lentelė'!P128</f>
        <v>Kraštovaizdžio ir (ar) gamtinio karkaso formavimo aspektais pakeisti ar pakoreguoti savivaldybių ar jų dalių bendrieji planai</v>
      </c>
      <c r="AC98" s="14">
        <f>'VRPP 3 lentelė'!Q128</f>
        <v>0</v>
      </c>
      <c r="AD98" s="26" t="str">
        <f>'VRPP 3 lentelė'!R128</f>
        <v>P.N.093</v>
      </c>
      <c r="AE98" s="16" t="str">
        <f>'VRPP 3 lentelė'!S128</f>
        <v>Likviduoti kraštovaizdį darkantys bešeimininkiai ar apleisti statiniai ir įrenginiai</v>
      </c>
      <c r="AF98" s="26">
        <f>'VRPP 3 lentelė'!T128</f>
        <v>19</v>
      </c>
      <c r="AG98" s="14" t="str">
        <f>'VRPP 3 lentelė'!U128</f>
        <v>P.S.338</v>
      </c>
      <c r="AH98" s="16" t="str">
        <f>'VRPP 3 lentelė'!V128</f>
        <v>Išsaugoti, sutvarkyti ar atkurti įvairaus teritorinio lygmens kraštovaizdžio arealai</v>
      </c>
      <c r="AI98" s="14">
        <f>'VRPP 3 lentelė'!W128</f>
        <v>0</v>
      </c>
      <c r="AJ98" s="26">
        <f>'VRPP 3 lentelė'!X128</f>
        <v>0</v>
      </c>
      <c r="AK98" s="16">
        <f>'VRPP 3 lentelė'!Y128</f>
        <v>0</v>
      </c>
      <c r="AL98" s="26">
        <f>'VRPP 3 lentelė'!Z128</f>
        <v>0</v>
      </c>
      <c r="AM98" s="14"/>
      <c r="AN98" s="27"/>
      <c r="AO98" s="16"/>
      <c r="AP98" s="16" t="str">
        <f>'3 lentelė'!E128</f>
        <v xml:space="preserve">Projekto metu bus likviduojami kraštovaizdį darkantys, bešeimininkiai apleisti pastatai, sutvarkoma teritorija.  </v>
      </c>
    </row>
    <row r="99" spans="2:42" ht="108" x14ac:dyDescent="0.25">
      <c r="B99" s="26"/>
      <c r="C99" s="26"/>
      <c r="D99" s="26"/>
      <c r="E99" s="26"/>
      <c r="F99" s="26" t="str">
        <f>'VRPP 2 lentelė'!B129</f>
        <v>2.1.3.4.4</v>
      </c>
      <c r="G99" s="16" t="str">
        <f>'VRPP 2 lentelė'!C129</f>
        <v>R04-0019-380000-0009</v>
      </c>
      <c r="H99" s="16" t="str">
        <f>'VRPP 2 lentelė'!D129</f>
        <v>Kraštovaizdžio formavimas ir ekologinės būklės gerinimas Kalvarijos mieste</v>
      </c>
      <c r="I99" s="16" t="str">
        <f>'VRPP 2 lentelė'!E129</f>
        <v>Kalvarijos savivaldybės administracija</v>
      </c>
      <c r="J99" s="16" t="str">
        <f>'VRPP 2 lentelė'!F129</f>
        <v>Aplinkos ministerija</v>
      </c>
      <c r="K99" s="16" t="str">
        <f>'VRPP 2 lentelė'!G129</f>
        <v>Kalvarijos savivaldybė</v>
      </c>
      <c r="L99" s="16" t="str">
        <f>'VRPP 2 lentelė'!H129</f>
        <v>05.5.1-APVA-R-019</v>
      </c>
      <c r="M99" s="14" t="str">
        <f>'VRPP 2 lentelė'!I129</f>
        <v>R</v>
      </c>
      <c r="N99" s="14" t="s">
        <v>39</v>
      </c>
      <c r="O99" s="26" t="s">
        <v>913</v>
      </c>
      <c r="P99" s="26" t="s">
        <v>913</v>
      </c>
      <c r="Q99" s="27" t="s">
        <v>116</v>
      </c>
      <c r="R99" s="26">
        <f>'1 lentelė'!N129</f>
        <v>2017</v>
      </c>
      <c r="S99" s="26">
        <f>'1 lentelė'!O129</f>
        <v>2020</v>
      </c>
      <c r="T99" s="33">
        <f t="shared" si="2"/>
        <v>326272.06</v>
      </c>
      <c r="U99" s="33">
        <f>'VRPP 2 lentelė'!Q129</f>
        <v>277331.25</v>
      </c>
      <c r="V99" s="34">
        <v>0</v>
      </c>
      <c r="W99" s="33">
        <f>'VRPP 2 lentelė'!M129</f>
        <v>48940.81</v>
      </c>
      <c r="X99" s="26" t="str">
        <f>'VRPP 3 lentelė'!L129</f>
        <v>R.N.091</v>
      </c>
      <c r="Y99" s="16" t="str">
        <f>'VRPP 3 lentelė'!M129</f>
        <v>„Teritorijų, kuriose įgyvendintos kraštovaizdžio formavimo priemonės, plotas“</v>
      </c>
      <c r="Z99" s="26">
        <f>'VRPP 3 lentelė'!N129</f>
        <v>2.2000000000000002</v>
      </c>
      <c r="AA99" s="14" t="str">
        <f>'VRPP 3 lentelė'!O129</f>
        <v>P.N.092</v>
      </c>
      <c r="AB99" s="16" t="str">
        <f>'VRPP 3 lentelė'!P129</f>
        <v>Kraštovaizdžio ir (ar) gamtinio karkaso formavimo aspektais pakeisti ar pakoreguoti savivaldybių ar jų dalių bendrieji planai</v>
      </c>
      <c r="AC99" s="14">
        <f>'VRPP 3 lentelė'!Q129</f>
        <v>0</v>
      </c>
      <c r="AD99" s="26" t="str">
        <f>'VRPP 3 lentelė'!R129</f>
        <v>P.N.093</v>
      </c>
      <c r="AE99" s="16" t="str">
        <f>'VRPP 3 lentelė'!S129</f>
        <v>Likviduoti kraštovaizdį darkantys bešeimininkiai ar apleisti statiniai ir įrenginiai</v>
      </c>
      <c r="AF99" s="26">
        <f>'VRPP 3 lentelė'!T129</f>
        <v>0</v>
      </c>
      <c r="AG99" s="14" t="str">
        <f>'VRPP 3 lentelė'!U129</f>
        <v>P.S.338</v>
      </c>
      <c r="AH99" s="16" t="str">
        <f>'VRPP 3 lentelė'!V129</f>
        <v>Išsaugoti, sutvarkyti ar atkurti įvairaus teritorinio lygmens kraštovaizdžio arealai</v>
      </c>
      <c r="AI99" s="14">
        <f>'VRPP 3 lentelė'!W129</f>
        <v>1</v>
      </c>
      <c r="AJ99" s="26">
        <f>'VRPP 3 lentelė'!X129</f>
        <v>0</v>
      </c>
      <c r="AK99" s="16">
        <f>'VRPP 3 lentelė'!Y129</f>
        <v>0</v>
      </c>
      <c r="AL99" s="26">
        <f>'VRPP 3 lentelė'!Z129</f>
        <v>0</v>
      </c>
      <c r="AM99" s="14"/>
      <c r="AN99" s="27"/>
      <c r="AO99" s="16"/>
      <c r="AP99" s="16" t="str">
        <f>'3 lentelė'!E129</f>
        <v xml:space="preserve">Įgyvendinant projektą bus formuojamas kraštovaizdis ir gerinama   ekologinė būklė Šešupės senslėnio teritorijoje Kalvarijos mieste bei įsigyjama įranga ir (ar) inventorius, skirtas sutvarkytos teritorijos priežiūrai. </v>
      </c>
    </row>
    <row r="100" spans="2:42" ht="108" x14ac:dyDescent="0.25">
      <c r="B100" s="26"/>
      <c r="C100" s="26"/>
      <c r="D100" s="26"/>
      <c r="E100" s="26"/>
      <c r="F100" s="26" t="str">
        <f>'VRPP 2 lentelė'!B130</f>
        <v>2.1.3.4.5</v>
      </c>
      <c r="G100" s="16" t="str">
        <f>'VRPP 2 lentelė'!C130</f>
        <v>R04-0019-380000-0010</v>
      </c>
      <c r="H100" s="16" t="str">
        <f>'VRPP 2 lentelė'!D130</f>
        <v>Kraštovaizdžio apsaugos priemonių įgyvendinimas Vilkaviškio rajone</v>
      </c>
      <c r="I100" s="16" t="str">
        <f>'VRPP 2 lentelė'!E130</f>
        <v>Vilkaviškio rajono savivaldybės administracija</v>
      </c>
      <c r="J100" s="16" t="str">
        <f>'VRPP 2 lentelė'!F130</f>
        <v>Aplinkos ministerija</v>
      </c>
      <c r="K100" s="16" t="str">
        <f>'VRPP 2 lentelė'!G130</f>
        <v>Vilkaviškio rajono savivaldybė</v>
      </c>
      <c r="L100" s="16" t="str">
        <f>'VRPP 2 lentelė'!H130</f>
        <v>05.5.1-APVA-R-019</v>
      </c>
      <c r="M100" s="14" t="str">
        <f>'VRPP 2 lentelė'!I130</f>
        <v>R</v>
      </c>
      <c r="N100" s="14" t="s">
        <v>39</v>
      </c>
      <c r="O100" s="26" t="s">
        <v>913</v>
      </c>
      <c r="P100" s="26" t="s">
        <v>913</v>
      </c>
      <c r="Q100" s="27" t="s">
        <v>116</v>
      </c>
      <c r="R100" s="26" t="e">
        <f>'1 lentelė'!#REF!</f>
        <v>#REF!</v>
      </c>
      <c r="S100" s="26" t="e">
        <f>'1 lentelė'!#REF!</f>
        <v>#REF!</v>
      </c>
      <c r="T100" s="33">
        <f t="shared" si="2"/>
        <v>557732</v>
      </c>
      <c r="U100" s="33">
        <f>'VRPP 2 lentelė'!Q130</f>
        <v>474072.2</v>
      </c>
      <c r="V100" s="34">
        <v>0</v>
      </c>
      <c r="W100" s="33">
        <f>'VRPP 2 lentelė'!M130</f>
        <v>83659.8</v>
      </c>
      <c r="X100" s="26" t="str">
        <f>'VRPP 3 lentelė'!L130</f>
        <v>R.N.091</v>
      </c>
      <c r="Y100" s="16" t="str">
        <f>'VRPP 3 lentelė'!M130</f>
        <v>„Teritorijų, kuriose įgyvendintos kraštovaizdžio formavimo priemonės, plotas“</v>
      </c>
      <c r="Z100" s="26">
        <f>'VRPP 3 lentelė'!N130</f>
        <v>2</v>
      </c>
      <c r="AA100" s="14" t="str">
        <f>'VRPP 3 lentelė'!O130</f>
        <v>P.N.092</v>
      </c>
      <c r="AB100" s="16" t="str">
        <f>'VRPP 3 lentelė'!P130</f>
        <v>Kraštovaizdžio ir (ar) gamtinio karkaso formavimo aspektais pakeisti ar pakoreguoti savivaldybių ar jų dalių bendrieji planai</v>
      </c>
      <c r="AC100" s="14">
        <f>'VRPP 3 lentelė'!Q130</f>
        <v>0</v>
      </c>
      <c r="AD100" s="26" t="str">
        <f>'VRPP 3 lentelė'!R130</f>
        <v>P.N.093</v>
      </c>
      <c r="AE100" s="16" t="str">
        <f>'VRPP 3 lentelė'!S130</f>
        <v>Likviduoti kraštovaizdį darkantys bešeimininkiai ar apleisti statiniai ir įrenginiai</v>
      </c>
      <c r="AF100" s="26">
        <f>'VRPP 3 lentelė'!T130</f>
        <v>1</v>
      </c>
      <c r="AG100" s="14" t="str">
        <f>'VRPP 3 lentelė'!U130</f>
        <v>P.S.338</v>
      </c>
      <c r="AH100" s="16" t="str">
        <f>'VRPP 3 lentelė'!V130</f>
        <v>Išsaugoti, sutvarkyti ar atkurti įvairaus teritorinio lygmens kraštovaizdžio arealai</v>
      </c>
      <c r="AI100" s="14">
        <f>'VRPP 3 lentelė'!W130</f>
        <v>0</v>
      </c>
      <c r="AJ100" s="26">
        <f>'VRPP 3 lentelė'!X130</f>
        <v>0</v>
      </c>
      <c r="AK100" s="16">
        <f>'VRPP 3 lentelė'!Y130</f>
        <v>0</v>
      </c>
      <c r="AL100" s="26">
        <f>'VRPP 3 lentelė'!Z130</f>
        <v>0</v>
      </c>
      <c r="AM100" s="14"/>
      <c r="AN100" s="27"/>
      <c r="AO100" s="16"/>
      <c r="AP100" s="16" t="str">
        <f>'3 lentelė'!E130</f>
        <v xml:space="preserve">Projekto metu bus likviduojami kraštovaizdį darkantys, bešeimininkiai apleisti pastatai, sutvarkoma teritorija.  </v>
      </c>
    </row>
    <row r="101" spans="2:42" ht="108" x14ac:dyDescent="0.25">
      <c r="B101" s="26"/>
      <c r="C101" s="26"/>
      <c r="D101" s="26"/>
      <c r="E101" s="26"/>
      <c r="F101" s="26" t="str">
        <f>'VRPP 2 lentelė'!B131</f>
        <v>2.1.3.4.6</v>
      </c>
      <c r="G101" s="16" t="str">
        <f>'VRPP 2 lentelė'!C131</f>
        <v>R04-0019-500000-0011</v>
      </c>
      <c r="H101" s="16" t="str">
        <f>'VRPP 2 lentelė'!D131</f>
        <v>Šakių miesto su priemiesčiais bendrojo plano su GIS sistema koregavimas</v>
      </c>
      <c r="I101" s="16" t="str">
        <f>'VRPP 2 lentelė'!E131</f>
        <v>Šakių rajono savivaldybės administracija</v>
      </c>
      <c r="J101" s="16" t="str">
        <f>'VRPP 2 lentelė'!F131</f>
        <v>Aplinkos ministerija</v>
      </c>
      <c r="K101" s="16" t="str">
        <f>'VRPP 2 lentelė'!G131</f>
        <v>Šakių rajono savivaldybė</v>
      </c>
      <c r="L101" s="16" t="str">
        <f>'VRPP 2 lentelė'!H131</f>
        <v>05.5.1-APVA-R-019</v>
      </c>
      <c r="M101" s="14" t="str">
        <f>'VRPP 2 lentelė'!I131</f>
        <v>R</v>
      </c>
      <c r="N101" s="14" t="s">
        <v>39</v>
      </c>
      <c r="O101" s="26" t="s">
        <v>913</v>
      </c>
      <c r="P101" s="26" t="s">
        <v>913</v>
      </c>
      <c r="Q101" s="27" t="s">
        <v>116</v>
      </c>
      <c r="R101" s="26">
        <f>'1 lentelė'!N131</f>
        <v>2017</v>
      </c>
      <c r="S101" s="26">
        <f>'1 lentelė'!O131</f>
        <v>2017</v>
      </c>
      <c r="T101" s="33">
        <f t="shared" si="2"/>
        <v>6388</v>
      </c>
      <c r="U101" s="33">
        <f>'VRPP 2 lentelė'!Q131</f>
        <v>5429.8</v>
      </c>
      <c r="V101" s="34">
        <v>0</v>
      </c>
      <c r="W101" s="33">
        <f>'VRPP 2 lentelė'!M131</f>
        <v>958.2</v>
      </c>
      <c r="X101" s="26" t="str">
        <f>'VRPP 3 lentelė'!L131</f>
        <v>R.N.091</v>
      </c>
      <c r="Y101" s="16" t="str">
        <f>'VRPP 3 lentelė'!M131</f>
        <v>„Teritorijų, kuriose įgyvendintos kraštovaizdžio formavimo priemonės, plotas“</v>
      </c>
      <c r="Z101" s="26">
        <f>'VRPP 3 lentelė'!N131</f>
        <v>0</v>
      </c>
      <c r="AA101" s="14" t="str">
        <f>'VRPP 3 lentelė'!O131</f>
        <v>P.N.092</v>
      </c>
      <c r="AB101" s="16" t="str">
        <f>'VRPP 3 lentelė'!P131</f>
        <v>Kraštovaizdžio ir (ar) gamtinio karkaso formavimo aspektais pakeisti ar pakoreguoti savivaldybių ar jų dalių bendrieji planai</v>
      </c>
      <c r="AC101" s="14">
        <f>'VRPP 3 lentelė'!Q131</f>
        <v>1</v>
      </c>
      <c r="AD101" s="26" t="str">
        <f>'VRPP 3 lentelė'!R131</f>
        <v>P.N.093</v>
      </c>
      <c r="AE101" s="16" t="str">
        <f>'VRPP 3 lentelė'!S131</f>
        <v>Likviduoti kraštovaizdį darkantys bešeimininkiai ar apleisti statiniai ir įrenginiai</v>
      </c>
      <c r="AF101" s="26">
        <f>'VRPP 3 lentelė'!T131</f>
        <v>0</v>
      </c>
      <c r="AG101" s="14" t="str">
        <f>'VRPP 3 lentelė'!U131</f>
        <v>P.S.338</v>
      </c>
      <c r="AH101" s="16" t="str">
        <f>'VRPP 3 lentelė'!V131</f>
        <v>Išsaugoti, sutvarkyti ar atkurti įvairaus teritorinio lygmens kraštovaizdžio arealai</v>
      </c>
      <c r="AI101" s="14">
        <f>'VRPP 3 lentelė'!W131</f>
        <v>0</v>
      </c>
      <c r="AJ101" s="26">
        <f>'VRPP 3 lentelė'!X131</f>
        <v>0</v>
      </c>
      <c r="AK101" s="16">
        <f>'VRPP 3 lentelė'!Y131</f>
        <v>0</v>
      </c>
      <c r="AL101" s="26">
        <f>'VRPP 3 lentelė'!Z131</f>
        <v>0</v>
      </c>
      <c r="AM101" s="14"/>
      <c r="AN101" s="27"/>
      <c r="AO101" s="16"/>
      <c r="AP101" s="16" t="str">
        <f>'3 lentelė'!E131</f>
        <v>Įgyvendinant projektą planuojama koreguoti Šakių miesto su priemiesčiais bendrąjį planą su GIS sistema.</v>
      </c>
    </row>
    <row r="102" spans="2:42" ht="108" x14ac:dyDescent="0.25">
      <c r="B102" s="26"/>
      <c r="C102" s="26"/>
      <c r="D102" s="26"/>
      <c r="E102" s="26"/>
      <c r="F102" s="26" t="str">
        <f>'VRPP 2 lentelė'!B132</f>
        <v>2.1.3.4.7</v>
      </c>
      <c r="G102" s="16" t="str">
        <f>'VRPP 2 lentelė'!C132</f>
        <v>R04-0019-382800-0012</v>
      </c>
      <c r="H102" s="16" t="str">
        <f>'VRPP 2 lentelė'!D132</f>
        <v>Draugystės parkai 3</v>
      </c>
      <c r="I102" s="16" t="str">
        <f>'VRPP 2 lentelė'!E132</f>
        <v>Šakių rajono savivaldybės administracija</v>
      </c>
      <c r="J102" s="16" t="str">
        <f>'VRPP 2 lentelė'!F132</f>
        <v>Aplinkos ministerija</v>
      </c>
      <c r="K102" s="16" t="str">
        <f>'VRPP 2 lentelė'!G132</f>
        <v>Šakių rajono savivaldybė</v>
      </c>
      <c r="L102" s="16" t="str">
        <f>'VRPP 2 lentelė'!H132</f>
        <v>05.5.1-APVA-R-019</v>
      </c>
      <c r="M102" s="14" t="str">
        <f>'VRPP 2 lentelė'!I132</f>
        <v>R</v>
      </c>
      <c r="N102" s="14" t="s">
        <v>39</v>
      </c>
      <c r="O102" s="26" t="s">
        <v>913</v>
      </c>
      <c r="P102" s="26" t="s">
        <v>913</v>
      </c>
      <c r="Q102" s="27" t="s">
        <v>116</v>
      </c>
      <c r="R102" s="26">
        <f>'1 lentelė'!N132</f>
        <v>2018</v>
      </c>
      <c r="S102" s="26">
        <f>'1 lentelė'!O132</f>
        <v>2021</v>
      </c>
      <c r="T102" s="33">
        <f t="shared" si="2"/>
        <v>539955.80000000005</v>
      </c>
      <c r="U102" s="33">
        <f>'VRPP 2 lentelė'!Q132</f>
        <v>458962.43</v>
      </c>
      <c r="V102" s="34">
        <v>0</v>
      </c>
      <c r="W102" s="33">
        <f>'VRPP 2 lentelė'!M132</f>
        <v>80993.37</v>
      </c>
      <c r="X102" s="26" t="str">
        <f>'VRPP 3 lentelė'!L132</f>
        <v>R.N.091</v>
      </c>
      <c r="Y102" s="16" t="str">
        <f>'VRPP 3 lentelė'!M132</f>
        <v>„Teritorijų, kuriose įgyvendintos kraštovaizdžio formavimo priemonės, plotas“</v>
      </c>
      <c r="Z102" s="26">
        <f>'VRPP 3 lentelė'!N132</f>
        <v>1</v>
      </c>
      <c r="AA102" s="14" t="str">
        <f>'VRPP 3 lentelė'!O132</f>
        <v>P.N.092</v>
      </c>
      <c r="AB102" s="16" t="str">
        <f>'VRPP 3 lentelė'!P132</f>
        <v>Kraštovaizdžio ir (ar) gamtinio karkaso formavimo aspektais pakeisti ar pakoreguoti savivaldybių ar jų dalių bendrieji planai</v>
      </c>
      <c r="AC102" s="14">
        <f>'VRPP 3 lentelė'!Q132</f>
        <v>0</v>
      </c>
      <c r="AD102" s="26" t="str">
        <f>'VRPP 3 lentelė'!R132</f>
        <v>P.N.093</v>
      </c>
      <c r="AE102" s="16" t="str">
        <f>'VRPP 3 lentelė'!S132</f>
        <v>Likviduoti kraštovaizdį darkantys bešeimininkiai ar apleisti statiniai ir įrenginiai</v>
      </c>
      <c r="AF102" s="26">
        <f>'VRPP 3 lentelė'!T132</f>
        <v>0</v>
      </c>
      <c r="AG102" s="14" t="str">
        <f>'VRPP 3 lentelė'!U132</f>
        <v>P.S.338</v>
      </c>
      <c r="AH102" s="16" t="str">
        <f>'VRPP 3 lentelė'!V132</f>
        <v>Išsaugoti, sutvarkyti ar atkurti įvairaus teritorinio lygmens kraštovaizdžio arealai</v>
      </c>
      <c r="AI102" s="14">
        <f>'VRPP 3 lentelė'!W132</f>
        <v>1</v>
      </c>
      <c r="AJ102" s="26">
        <f>'VRPP 3 lentelė'!X132</f>
        <v>0</v>
      </c>
      <c r="AK102" s="16">
        <f>'VRPP 3 lentelė'!Y132</f>
        <v>0</v>
      </c>
      <c r="AL102" s="26">
        <f>'VRPP 3 lentelė'!Z132</f>
        <v>0</v>
      </c>
      <c r="AM102" s="14"/>
      <c r="AN102" s="27"/>
      <c r="AO102" s="16"/>
      <c r="AP102" s="16" t="str">
        <f>'3 lentelė'!E132</f>
        <v>Projekto metu bus tvarkomos gamtinio karkaso teritorijos ir  formuojamas kraštovaizdis.</v>
      </c>
    </row>
    <row r="103" spans="2:42" ht="60" x14ac:dyDescent="0.25">
      <c r="B103" s="26"/>
      <c r="C103" s="69" t="str">
        <f>'VRPP 2 lentelė'!B133</f>
        <v>2.2</v>
      </c>
      <c r="D103" s="69" t="str">
        <f>'VRPP 2 lentelė'!B134</f>
        <v>2.2.1</v>
      </c>
      <c r="E103" s="69" t="str">
        <f>'VRPP 2 lentelė'!B135</f>
        <v>2.2.1.1</v>
      </c>
      <c r="F103" s="26" t="str">
        <f>'VRPP 2 lentelė'!B136</f>
        <v>2.2.1.1.1</v>
      </c>
      <c r="G103" s="16" t="str">
        <f>'VRPP 2 lentelė'!C136</f>
        <v>R04-9905-290000-9051</v>
      </c>
      <c r="H103" s="16" t="str">
        <f>'VRPP 2 lentelė'!D136</f>
        <v>Vilkaviškio miesto rekreacinės teritorijos prie Šeimenos upės sukūrimas ir kompleksiškas prieigų sutvarkymas</v>
      </c>
      <c r="I103" s="16" t="str">
        <f>'VRPP 2 lentelė'!E136</f>
        <v>Vilkaviškio rajono savivaldybės administracija</v>
      </c>
      <c r="J103" s="16" t="str">
        <f>'VRPP 2 lentelė'!F136</f>
        <v>Vidaus reikalų ministerija</v>
      </c>
      <c r="K103" s="16" t="str">
        <f>'VRPP 2 lentelė'!G136</f>
        <v>Vilkaviškio rajono savivaldybė</v>
      </c>
      <c r="L103" s="16" t="str">
        <f>'VRPP 2 lentelė'!H136</f>
        <v>07.1.1-CPVA-R-905</v>
      </c>
      <c r="M103" s="14" t="str">
        <f>'VRPP 2 lentelė'!I136</f>
        <v>R</v>
      </c>
      <c r="N103" s="14" t="s">
        <v>165</v>
      </c>
      <c r="O103" s="26" t="s">
        <v>913</v>
      </c>
      <c r="P103" s="26" t="s">
        <v>913</v>
      </c>
      <c r="Q103" s="27" t="s">
        <v>116</v>
      </c>
      <c r="R103" s="26" t="e">
        <f>'1 lentelė'!#REF!</f>
        <v>#REF!</v>
      </c>
      <c r="S103" s="26" t="e">
        <f>'1 lentelė'!#REF!</f>
        <v>#REF!</v>
      </c>
      <c r="T103" s="33">
        <f t="shared" si="2"/>
        <v>1884810.76</v>
      </c>
      <c r="U103" s="33">
        <f>'VRPP 2 lentelė'!Q136</f>
        <v>1597950</v>
      </c>
      <c r="V103" s="33">
        <f>'VRPP 2 lentelė'!N136</f>
        <v>141000</v>
      </c>
      <c r="W103" s="33">
        <f>'VRPP 2 lentelė'!M136</f>
        <v>145860.76</v>
      </c>
      <c r="X103" s="26" t="str">
        <f>'VRPP 3 lentelė'!L136</f>
        <v>P.B.238</v>
      </c>
      <c r="Y103" s="16" t="str">
        <f>'VRPP 3 lentelė'!M136</f>
        <v>Sukurtos arba atnaujintos atviros erdvės miestų vietovėse</v>
      </c>
      <c r="Z103" s="14">
        <f>'VRPP 3 lentelė'!N136</f>
        <v>20000</v>
      </c>
      <c r="AA103" s="26"/>
      <c r="AB103" s="27"/>
      <c r="AC103" s="26"/>
      <c r="AD103" s="26"/>
      <c r="AE103" s="27"/>
      <c r="AF103" s="26"/>
      <c r="AG103" s="26"/>
      <c r="AH103" s="27"/>
      <c r="AI103" s="26"/>
      <c r="AJ103" s="26"/>
      <c r="AK103" s="27"/>
      <c r="AL103" s="26"/>
      <c r="AM103" s="26"/>
      <c r="AN103" s="27"/>
      <c r="AO103" s="27"/>
      <c r="AP103" s="16" t="str">
        <f>'3 lentelė'!E136</f>
        <v>Projekto įgyvendinimo metu planuojama sukurti Vilkaviškio miesto rekreacinę teritoriją prie Šeimenos upės nuo Vytauto g. iki Nepriklausomybės g. bei kompleksiškai sutvarkyti jos prieigas.</v>
      </c>
    </row>
    <row r="104" spans="2:42" ht="48" x14ac:dyDescent="0.25">
      <c r="B104" s="26"/>
      <c r="C104" s="26"/>
      <c r="D104" s="26"/>
      <c r="E104" s="26"/>
      <c r="F104" s="26" t="str">
        <f>'VRPP 2 lentelė'!B137</f>
        <v>2.2.1.1.2</v>
      </c>
      <c r="G104" s="16" t="str">
        <f>'VRPP 2 lentelė'!C137</f>
        <v>R04-9905-290000-9052</v>
      </c>
      <c r="H104" s="16" t="str">
        <f>'VRPP 2 lentelė'!D137</f>
        <v>Vilkaviškio miesto 
centrinės 
Basanavičiaus aikštės ir jos prieigų sutvarkymas</v>
      </c>
      <c r="I104" s="16" t="str">
        <f>'VRPP 2 lentelė'!E137</f>
        <v>Vilkaviškio rajono savivaldybės administracija</v>
      </c>
      <c r="J104" s="16" t="str">
        <f>'VRPP 2 lentelė'!F137</f>
        <v>Vidaus reikalų ministerija</v>
      </c>
      <c r="K104" s="16" t="str">
        <f>'VRPP 2 lentelė'!G137</f>
        <v>Vilkaviškio rajono savivaldybė</v>
      </c>
      <c r="L104" s="16" t="str">
        <f>'VRPP 2 lentelė'!H137</f>
        <v>07.1.1-CPVA-R-905</v>
      </c>
      <c r="M104" s="14" t="str">
        <f>'VRPP 2 lentelė'!I137</f>
        <v>R</v>
      </c>
      <c r="N104" s="14" t="s">
        <v>165</v>
      </c>
      <c r="O104" s="26" t="s">
        <v>913</v>
      </c>
      <c r="P104" s="26" t="s">
        <v>913</v>
      </c>
      <c r="Q104" s="27" t="s">
        <v>116</v>
      </c>
      <c r="R104" s="26">
        <f>'1 lentelė'!N137</f>
        <v>2016</v>
      </c>
      <c r="S104" s="26">
        <f>'1 lentelė'!O137</f>
        <v>2017</v>
      </c>
      <c r="T104" s="33">
        <f t="shared" si="2"/>
        <v>1108031.3400000001</v>
      </c>
      <c r="U104" s="33">
        <f>'VRPP 2 lentelė'!Q137</f>
        <v>941826.63</v>
      </c>
      <c r="V104" s="33">
        <f>'VRPP 2 lentelė'!N137</f>
        <v>110803.14</v>
      </c>
      <c r="W104" s="33">
        <f>'VRPP 2 lentelė'!M137</f>
        <v>55401.57</v>
      </c>
      <c r="X104" s="26" t="str">
        <f>'VRPP 3 lentelė'!L137</f>
        <v>P.B.238</v>
      </c>
      <c r="Y104" s="16" t="str">
        <f>'VRPP 3 lentelė'!M137</f>
        <v>Sukurtos arba atnaujintos atviros erdvės miestų vietovėse</v>
      </c>
      <c r="Z104" s="14">
        <f>'VRPP 3 lentelė'!N137</f>
        <v>8000</v>
      </c>
      <c r="AA104" s="26"/>
      <c r="AB104" s="27"/>
      <c r="AC104" s="26"/>
      <c r="AD104" s="26"/>
      <c r="AE104" s="27"/>
      <c r="AF104" s="26"/>
      <c r="AG104" s="26"/>
      <c r="AH104" s="27"/>
      <c r="AI104" s="26"/>
      <c r="AJ104" s="26"/>
      <c r="AK104" s="27"/>
      <c r="AL104" s="26"/>
      <c r="AM104" s="26"/>
      <c r="AN104" s="27"/>
      <c r="AO104" s="27"/>
      <c r="AP104" s="16" t="str">
        <f>'3 lentelė'!E137</f>
        <v>Projekto įgyvendinimo metu planuojama atnaujinti Vilkaviškio miesto centrinę J. Basanavičiaus aikštę ir jos prieigas.</v>
      </c>
    </row>
    <row r="105" spans="2:42" ht="72" x14ac:dyDescent="0.25">
      <c r="B105" s="26"/>
      <c r="C105" s="26"/>
      <c r="D105" s="26"/>
      <c r="E105" s="26"/>
      <c r="F105" s="26" t="str">
        <f>'VRPP 2 lentelė'!B138</f>
        <v>2.2.1.1.3</v>
      </c>
      <c r="G105" s="16" t="str">
        <f>'VRPP 2 lentelė'!C138</f>
        <v>R04-9905-290000-9053</v>
      </c>
      <c r="H105" s="16" t="str">
        <f>'VRPP 2 lentelė'!D138</f>
        <v>Teritorijos tarp
Vilkaviškio kultūros
centro, Vilkaviškio
autobusų stoties, Vaikų ir jaunimo centro sutvarkymas</v>
      </c>
      <c r="I105" s="16" t="str">
        <f>'VRPP 2 lentelė'!E138</f>
        <v>Vilkaviškio rajono savivaldybės administracija</v>
      </c>
      <c r="J105" s="16" t="str">
        <f>'VRPP 2 lentelė'!F138</f>
        <v>Vidaus reikalų ministerija</v>
      </c>
      <c r="K105" s="16" t="str">
        <f>'VRPP 2 lentelė'!G138</f>
        <v>Vilkaviškio rajono savivaldybė</v>
      </c>
      <c r="L105" s="16" t="str">
        <f>'VRPP 2 lentelė'!H138</f>
        <v>07.1.1-CPVA-R-905</v>
      </c>
      <c r="M105" s="14" t="str">
        <f>'VRPP 2 lentelė'!I138</f>
        <v>R</v>
      </c>
      <c r="N105" s="14" t="s">
        <v>165</v>
      </c>
      <c r="O105" s="26" t="s">
        <v>913</v>
      </c>
      <c r="P105" s="26" t="s">
        <v>913</v>
      </c>
      <c r="Q105" s="27" t="s">
        <v>116</v>
      </c>
      <c r="R105" s="26" t="e">
        <f>'1 lentelė'!#REF!</f>
        <v>#REF!</v>
      </c>
      <c r="S105" s="26" t="e">
        <f>'1 lentelė'!#REF!</f>
        <v>#REF!</v>
      </c>
      <c r="T105" s="33">
        <f t="shared" si="2"/>
        <v>721480.54</v>
      </c>
      <c r="U105" s="33">
        <f>'VRPP 2 lentelė'!Q138</f>
        <v>613240.54</v>
      </c>
      <c r="V105" s="33">
        <f>'VRPP 2 lentelė'!N138</f>
        <v>54110</v>
      </c>
      <c r="W105" s="33">
        <f>'VRPP 2 lentelė'!M138</f>
        <v>54130</v>
      </c>
      <c r="X105" s="26" t="str">
        <f>'VRPP 3 lentelė'!L138</f>
        <v>P.B.238</v>
      </c>
      <c r="Y105" s="16" t="str">
        <f>'VRPP 3 lentelė'!M138</f>
        <v>Sukurtos arba atnaujintos atviros erdvės miestų vietovėse</v>
      </c>
      <c r="Z105" s="14">
        <f>'VRPP 3 lentelė'!N138</f>
        <v>4000</v>
      </c>
      <c r="AA105" s="26"/>
      <c r="AB105" s="27"/>
      <c r="AC105" s="26"/>
      <c r="AD105" s="26"/>
      <c r="AE105" s="27"/>
      <c r="AF105" s="26"/>
      <c r="AG105" s="26"/>
      <c r="AH105" s="27"/>
      <c r="AI105" s="26"/>
      <c r="AJ105" s="26"/>
      <c r="AK105" s="27"/>
      <c r="AL105" s="26"/>
      <c r="AM105" s="26"/>
      <c r="AN105" s="27"/>
      <c r="AO105" s="27"/>
      <c r="AP105" s="16" t="str">
        <f>'3 lentelė'!E138</f>
        <v>Projekto įgyvendinimo metu planuojama sutvarkyti Vilkaviškio miesto viešąsias teritorijas prie Vilkaviškio kultūros centro ir Vilkaviškio vaikų ir jaunimo centro.</v>
      </c>
    </row>
    <row r="106" spans="2:42" ht="71.25" customHeight="1" x14ac:dyDescent="0.25">
      <c r="B106" s="26"/>
      <c r="C106" s="26"/>
      <c r="D106" s="26"/>
      <c r="E106" s="26"/>
      <c r="F106" s="26" t="str">
        <f>'VRPP 2 lentelė'!B139</f>
        <v>2.2.1.1.4</v>
      </c>
      <c r="G106" s="16" t="str">
        <f>'VRPP 2 lentelė'!C139</f>
        <v>R04-9905-280000-9054</v>
      </c>
      <c r="H106" s="16" t="str">
        <f>'VRPP 2 lentelė'!D139</f>
        <v>Vilkaviškio "Miesto sodo" tarp Šeimenos upelio, Vytauto g., Rimgaudo g., J.Basanavičiaus gatvės sutvarkymas, modernizavimas bei plėtra</v>
      </c>
      <c r="I106" s="16" t="str">
        <f>'VRPP 2 lentelė'!E139</f>
        <v>Vilkaviškio rajono savivaldybės administracija</v>
      </c>
      <c r="J106" s="16" t="str">
        <f>'VRPP 2 lentelė'!F139</f>
        <v>Vidaus reikalų ministerija</v>
      </c>
      <c r="K106" s="16" t="str">
        <f>'VRPP 2 lentelė'!G139</f>
        <v>Vilkaviškio rajono savivaldybė</v>
      </c>
      <c r="L106" s="16" t="str">
        <f>'VRPP 2 lentelė'!H139</f>
        <v>07.1.1-CPVA-R-905</v>
      </c>
      <c r="M106" s="14" t="str">
        <f>'VRPP 2 lentelė'!I139</f>
        <v>R</v>
      </c>
      <c r="N106" s="14" t="s">
        <v>165</v>
      </c>
      <c r="O106" s="26" t="s">
        <v>913</v>
      </c>
      <c r="P106" s="26" t="s">
        <v>913</v>
      </c>
      <c r="Q106" s="27" t="s">
        <v>116</v>
      </c>
      <c r="R106" s="26" t="e">
        <f>'1 lentelė'!#REF!</f>
        <v>#REF!</v>
      </c>
      <c r="S106" s="26" t="e">
        <f>'1 lentelė'!#REF!</f>
        <v>#REF!</v>
      </c>
      <c r="T106" s="33">
        <f t="shared" si="2"/>
        <v>721326.73</v>
      </c>
      <c r="U106" s="33">
        <f>'VRPP 2 lentelė'!Q139</f>
        <v>613127.71</v>
      </c>
      <c r="V106" s="33">
        <f>'VRPP 2 lentelė'!N139</f>
        <v>54099.51</v>
      </c>
      <c r="W106" s="33">
        <f>'VRPP 2 lentelė'!M139</f>
        <v>54099.51</v>
      </c>
      <c r="X106" s="26" t="str">
        <f>'VRPP 3 lentelė'!L139</f>
        <v>P.B.238</v>
      </c>
      <c r="Y106" s="16" t="str">
        <f>'VRPP 3 lentelė'!M139</f>
        <v>Sukurtos arba atnaujintos atviros erdvės miestų vietovėse</v>
      </c>
      <c r="Z106" s="14">
        <f>'VRPP 3 lentelė'!N139</f>
        <v>25000</v>
      </c>
      <c r="AA106" s="26"/>
      <c r="AB106" s="27"/>
      <c r="AC106" s="26"/>
      <c r="AD106" s="26"/>
      <c r="AE106" s="27"/>
      <c r="AF106" s="26"/>
      <c r="AG106" s="26"/>
      <c r="AH106" s="27"/>
      <c r="AI106" s="26"/>
      <c r="AJ106" s="26"/>
      <c r="AK106" s="27"/>
      <c r="AL106" s="26"/>
      <c r="AM106" s="26"/>
      <c r="AN106" s="27"/>
      <c r="AO106" s="27"/>
      <c r="AP106" s="16" t="str">
        <f>'3 lentelė'!E139</f>
        <v>Vilkaviškio miesto sodo, esančio tarp Šeimenos upelio,  Vytauto g., Rimgaudo g., J. Basanavičiaus g., viešųjų erdvių modernizavimas.</v>
      </c>
    </row>
    <row r="107" spans="2:42" ht="60" x14ac:dyDescent="0.25">
      <c r="B107" s="26"/>
      <c r="C107" s="26"/>
      <c r="D107" s="26"/>
      <c r="E107" s="26"/>
      <c r="F107" s="26" t="str">
        <f>'VRPP 2 lentelė'!B140</f>
        <v>2.2.1.1.5</v>
      </c>
      <c r="G107" s="16" t="str">
        <f>'VRPP 2 lentelė'!C140</f>
        <v>R04-9905-290000-9055</v>
      </c>
      <c r="H107" s="16" t="str">
        <f>'VRPP 2 lentelė'!D140</f>
        <v>Kompleksinis Kalvarijos miesto centrinės dalies sutvarkymas (atnaujinant parką, autobusų stoties teritoriją, aikštę, turgelį)</v>
      </c>
      <c r="I107" s="16" t="str">
        <f>'VRPP 2 lentelė'!E140</f>
        <v>Kalvarijos savivaldybės administracija</v>
      </c>
      <c r="J107" s="16" t="str">
        <f>'VRPP 2 lentelė'!F140</f>
        <v>Vidaus reikalų ministerija</v>
      </c>
      <c r="K107" s="16" t="str">
        <f>'VRPP 2 lentelė'!G140</f>
        <v>Kalvarijos savivaldybė</v>
      </c>
      <c r="L107" s="16" t="str">
        <f>'VRPP 2 lentelė'!H140</f>
        <v>07.1.1-CPVA-R-905</v>
      </c>
      <c r="M107" s="14" t="str">
        <f>'VRPP 2 lentelė'!I140</f>
        <v>R</v>
      </c>
      <c r="N107" s="14" t="s">
        <v>165</v>
      </c>
      <c r="O107" s="26" t="s">
        <v>913</v>
      </c>
      <c r="P107" s="26" t="s">
        <v>913</v>
      </c>
      <c r="Q107" s="27" t="s">
        <v>116</v>
      </c>
      <c r="R107" s="26" t="e">
        <f>'1 lentelė'!#REF!</f>
        <v>#REF!</v>
      </c>
      <c r="S107" s="26" t="e">
        <f>'1 lentelė'!#REF!</f>
        <v>#REF!</v>
      </c>
      <c r="T107" s="33">
        <f t="shared" si="2"/>
        <v>2030831.08</v>
      </c>
      <c r="U107" s="33">
        <f>'VRPP 2 lentelė'!Q140</f>
        <v>1726206.41</v>
      </c>
      <c r="V107" s="33">
        <f>'VRPP 2 lentelė'!N140</f>
        <v>152312.32999999999</v>
      </c>
      <c r="W107" s="33">
        <f>'VRPP 2 lentelė'!M140</f>
        <v>152312.34</v>
      </c>
      <c r="X107" s="26" t="str">
        <f>'VRPP 3 lentelė'!L140</f>
        <v>P.B.238</v>
      </c>
      <c r="Y107" s="16" t="str">
        <f>'VRPP 3 lentelė'!M140</f>
        <v>Sukurtos arba atnaujintos atviros erdvės miestų vietovėse</v>
      </c>
      <c r="Z107" s="14">
        <f>'VRPP 3 lentelė'!N140</f>
        <v>6588</v>
      </c>
      <c r="AA107" s="26"/>
      <c r="AB107" s="27"/>
      <c r="AC107" s="26"/>
      <c r="AD107" s="26"/>
      <c r="AE107" s="27"/>
      <c r="AF107" s="26"/>
      <c r="AG107" s="26"/>
      <c r="AH107" s="27"/>
      <c r="AI107" s="26"/>
      <c r="AJ107" s="26"/>
      <c r="AK107" s="27"/>
      <c r="AL107" s="26"/>
      <c r="AM107" s="26"/>
      <c r="AN107" s="27"/>
      <c r="AO107" s="27"/>
      <c r="AP107" s="16" t="str">
        <f>'3 lentelė'!E140</f>
        <v>Atnaujinti Kalvarijos miesto centrinės dalies infrastruktūrą.</v>
      </c>
    </row>
    <row r="108" spans="2:42" ht="48" x14ac:dyDescent="0.25">
      <c r="B108" s="26"/>
      <c r="C108" s="26"/>
      <c r="D108" s="26"/>
      <c r="E108" s="26"/>
      <c r="F108" s="26" t="str">
        <f>'VRPP 2 lentelė'!B141</f>
        <v>2.2.1.1.6</v>
      </c>
      <c r="G108" s="16" t="str">
        <f>'VRPP 2 lentelė'!C141</f>
        <v>R04-9905-290000-9056</v>
      </c>
      <c r="H108" s="16" t="str">
        <f>'VRPP 2 lentelė'!D141</f>
        <v>Kompleksiškai sutvarkyti J.Basanavičiaus aikštės viešąsias erdves</v>
      </c>
      <c r="I108" s="16" t="str">
        <f>'VRPP 2 lentelė'!E141</f>
        <v>Vilkaviškio rajono savivaldybės administracija</v>
      </c>
      <c r="J108" s="16" t="str">
        <f>'VRPP 2 lentelė'!F141</f>
        <v>Vidaus reikalų ministerija</v>
      </c>
      <c r="K108" s="16" t="str">
        <f>'VRPP 2 lentelė'!G141</f>
        <v>Vilkaviškio rajono savivaldybė</v>
      </c>
      <c r="L108" s="16" t="str">
        <f>'VRPP 2 lentelė'!H141</f>
        <v>07.1.1-CPVA-R-905</v>
      </c>
      <c r="M108" s="14" t="str">
        <f>'VRPP 2 lentelė'!I141</f>
        <v>R</v>
      </c>
      <c r="N108" s="14" t="s">
        <v>165</v>
      </c>
      <c r="O108" s="26" t="s">
        <v>913</v>
      </c>
      <c r="P108" s="26" t="s">
        <v>913</v>
      </c>
      <c r="Q108" s="27" t="s">
        <v>116</v>
      </c>
      <c r="R108" s="26" t="e">
        <f>'1 lentelė'!#REF!</f>
        <v>#REF!</v>
      </c>
      <c r="S108" s="26" t="e">
        <f>'1 lentelė'!#REF!</f>
        <v>#REF!</v>
      </c>
      <c r="T108" s="33">
        <f t="shared" si="2"/>
        <v>836416.82000000007</v>
      </c>
      <c r="U108" s="33">
        <f>'VRPP 2 lentelė'!Q141</f>
        <v>710954.28</v>
      </c>
      <c r="V108" s="33">
        <f>'VRPP 2 lentelė'!N141</f>
        <v>62731.27</v>
      </c>
      <c r="W108" s="33">
        <f>'VRPP 2 lentelė'!M141</f>
        <v>62731.27</v>
      </c>
      <c r="X108" s="26" t="str">
        <f>'VRPP 3 lentelė'!L141</f>
        <v>P.B.238</v>
      </c>
      <c r="Y108" s="16" t="str">
        <f>'VRPP 3 lentelė'!M141</f>
        <v>Sukurtos arba atnaujintos atviros erdvės miestų vietovėse</v>
      </c>
      <c r="Z108" s="14">
        <f>'VRPP 3 lentelė'!N141</f>
        <v>900</v>
      </c>
      <c r="AA108" s="26"/>
      <c r="AB108" s="27"/>
      <c r="AC108" s="26"/>
      <c r="AD108" s="26"/>
      <c r="AE108" s="27"/>
      <c r="AF108" s="26"/>
      <c r="AG108" s="26"/>
      <c r="AH108" s="27"/>
      <c r="AI108" s="26"/>
      <c r="AJ108" s="26"/>
      <c r="AK108" s="27"/>
      <c r="AL108" s="26"/>
      <c r="AM108" s="26"/>
      <c r="AN108" s="27"/>
      <c r="AO108" s="27"/>
      <c r="AP108" s="16" t="str">
        <f>'3 lentelė'!E141</f>
        <v>Projekto įgyvendinimo metu planuojama sutvarkyti J. Basanavičiaus aikštės prieigas.</v>
      </c>
    </row>
    <row r="109" spans="2:42" ht="84" x14ac:dyDescent="0.25">
      <c r="B109" s="26"/>
      <c r="C109" s="26"/>
      <c r="D109" s="69"/>
      <c r="E109" s="69" t="str">
        <f>'VRPP 2 lentelė'!B142</f>
        <v>2.2.1.2</v>
      </c>
      <c r="F109" s="26" t="str">
        <f>'VRPP 2 lentelė'!B143</f>
        <v>2.2.1.2.1</v>
      </c>
      <c r="G109" s="16" t="str">
        <f>'VRPP 2 lentelė'!C143</f>
        <v>R04-9902-290000-9021</v>
      </c>
      <c r="H109" s="16" t="str">
        <f>'VRPP 2 lentelė'!D143</f>
        <v>Kompleksinis 
Marijampolės miesto teritorijos prie Vytauto, P.Armino, Aušros, V.Kudirkos ir Mindaugo gatvių viešųjų erdvių sutvarkymas</v>
      </c>
      <c r="I109" s="16" t="str">
        <f>'VRPP 2 lentelė'!E143</f>
        <v>Marijampolės savivaldybės administracija</v>
      </c>
      <c r="J109" s="16" t="str">
        <f>'VRPP 2 lentelė'!F143</f>
        <v>Vidaus reikalų ministerija</v>
      </c>
      <c r="K109" s="16" t="str">
        <f>'VRPP 2 lentelė'!G143</f>
        <v>Marijampolės savivaldybė</v>
      </c>
      <c r="L109" s="16" t="str">
        <f>'VRPP 2 lentelė'!H143</f>
        <v>07.1.1-CPVA-V-902</v>
      </c>
      <c r="M109" s="14" t="str">
        <f>'VRPP 2 lentelė'!I143</f>
        <v>V</v>
      </c>
      <c r="N109" s="14" t="s">
        <v>165</v>
      </c>
      <c r="O109" s="26" t="s">
        <v>913</v>
      </c>
      <c r="P109" s="26" t="s">
        <v>913</v>
      </c>
      <c r="Q109" s="27" t="s">
        <v>116</v>
      </c>
      <c r="R109" s="26" t="e">
        <f>'1 lentelė'!#REF!</f>
        <v>#REF!</v>
      </c>
      <c r="S109" s="26" t="e">
        <f>'1 lentelė'!#REF!</f>
        <v>#REF!</v>
      </c>
      <c r="T109" s="33">
        <f>V109+U109+W109</f>
        <v>1022900</v>
      </c>
      <c r="U109" s="33">
        <f>'VRPP 2 lentelė'!Q143</f>
        <v>868900</v>
      </c>
      <c r="V109" s="33">
        <f>'VRPP 2 lentelė'!N143</f>
        <v>77000</v>
      </c>
      <c r="W109" s="33">
        <f>'VRPP 2 lentelė'!M143</f>
        <v>77000</v>
      </c>
      <c r="X109" s="26" t="str">
        <f>'VRPP 3 lentelė'!L143</f>
        <v>P.B.238</v>
      </c>
      <c r="Y109" s="16" t="str">
        <f>'VRPP 3 lentelė'!M143</f>
        <v>Sukurtos arba atnaujintos atviros erdvės miestų vietovėse</v>
      </c>
      <c r="Z109" s="26">
        <f>'VRPP 3 lentelė'!N143</f>
        <v>11500</v>
      </c>
      <c r="AA109" s="26"/>
      <c r="AB109" s="27"/>
      <c r="AC109" s="26"/>
      <c r="AD109" s="26"/>
      <c r="AE109" s="27"/>
      <c r="AF109" s="26"/>
      <c r="AG109" s="26"/>
      <c r="AH109" s="27"/>
      <c r="AI109" s="26"/>
      <c r="AJ109" s="26"/>
      <c r="AK109" s="27"/>
      <c r="AL109" s="26"/>
      <c r="AM109" s="26"/>
      <c r="AN109" s="27"/>
      <c r="AO109" s="27"/>
      <c r="AP109" s="27"/>
    </row>
    <row r="110" spans="2:42" ht="48" x14ac:dyDescent="0.25">
      <c r="B110" s="26"/>
      <c r="C110" s="26"/>
      <c r="D110" s="69"/>
      <c r="E110" s="69" t="str">
        <f>'VRPP 2 lentelė'!B144</f>
        <v xml:space="preserve">2.2.1.3 </v>
      </c>
      <c r="F110" s="26" t="str">
        <f>'VRPP 2 lentelė'!B145</f>
        <v>2.2.1.3.1</v>
      </c>
      <c r="G110" s="66" t="str">
        <f>'VRPP 2 lentelė'!C145</f>
        <v>R04-9906-293600-9061</v>
      </c>
      <c r="H110" s="66" t="str">
        <f>'VRPP 2 lentelė'!D145</f>
        <v>Marijampolės miesto inžinerinės infrastruktūros plėtra</v>
      </c>
      <c r="I110" s="66" t="str">
        <f>'VRPP 2 lentelė'!E145</f>
        <v>Marijampolės savivaldybės administracija</v>
      </c>
      <c r="J110" s="66" t="str">
        <f>'VRPP 2 lentelė'!F145</f>
        <v>Vidaus reikalų ministerija</v>
      </c>
      <c r="K110" s="66" t="str">
        <f>'VRPP 2 lentelė'!G145</f>
        <v>Marijampolės
savivaldybė</v>
      </c>
      <c r="L110" s="66" t="str">
        <f>'VRPP 2 lentelė'!H145</f>
        <v>07.1.1-CPVA-V-906</v>
      </c>
      <c r="M110" s="47" t="str">
        <f>'VRPP 2 lentelė'!I145</f>
        <v>V</v>
      </c>
      <c r="N110" s="14" t="s">
        <v>165</v>
      </c>
      <c r="O110" s="26" t="s">
        <v>913</v>
      </c>
      <c r="P110" s="26" t="s">
        <v>913</v>
      </c>
      <c r="Q110" s="27" t="s">
        <v>116</v>
      </c>
      <c r="R110" s="26" t="e">
        <f>'1 lentelė'!#REF!</f>
        <v>#REF!</v>
      </c>
      <c r="S110" s="26" t="e">
        <f>'1 lentelė'!#REF!</f>
        <v>#REF!</v>
      </c>
      <c r="T110" s="33">
        <f t="shared" ref="T110:T118" si="3">U110+V110+W110</f>
        <v>598000</v>
      </c>
      <c r="U110" s="33">
        <f>'VRPP 2 lentelė'!Q145</f>
        <v>508300</v>
      </c>
      <c r="V110" s="33">
        <f>'VRPP 2 lentelė'!N145</f>
        <v>44850</v>
      </c>
      <c r="W110" s="33">
        <f>'VRPP 2 lentelė'!M145</f>
        <v>44850</v>
      </c>
      <c r="X110" s="26" t="str">
        <f>'VRPP 3 lentelė'!L145</f>
        <v>P.B.238</v>
      </c>
      <c r="Y110" s="16" t="str">
        <f>'VRPP 3 lentelė'!M145</f>
        <v>Sukurtos arba atnaujintos atviros erdvės miestų vietovėse</v>
      </c>
      <c r="Z110" s="26">
        <f>'VRPP 3 lentelė'!N145</f>
        <v>2000</v>
      </c>
      <c r="AA110" s="26"/>
      <c r="AB110" s="27"/>
      <c r="AC110" s="26"/>
      <c r="AD110" s="26"/>
      <c r="AE110" s="27"/>
      <c r="AF110" s="26"/>
      <c r="AG110" s="26"/>
      <c r="AH110" s="27"/>
      <c r="AI110" s="26"/>
      <c r="AJ110" s="26"/>
      <c r="AK110" s="27"/>
      <c r="AL110" s="26"/>
      <c r="AM110" s="26"/>
      <c r="AN110" s="27"/>
      <c r="AO110" s="27"/>
      <c r="AP110" s="27"/>
    </row>
    <row r="111" spans="2:42" ht="84" x14ac:dyDescent="0.25">
      <c r="B111" s="26"/>
      <c r="C111" s="26"/>
      <c r="D111" s="69" t="str">
        <f>'VRPP 2 lentelė'!B146</f>
        <v>2.2.2</v>
      </c>
      <c r="E111" s="69" t="str">
        <f>'VRPP 2 lentelė'!B147</f>
        <v>2.2.2.1</v>
      </c>
      <c r="F111" s="26" t="str">
        <f>'VRPP 2 lentelė'!B148</f>
        <v>2.2.2.1.1</v>
      </c>
      <c r="G111" s="16" t="str">
        <f>'VRPP 2 lentelė'!C148</f>
        <v>R04-9908-290000-9081</v>
      </c>
      <c r="H111" s="16" t="str">
        <f>'VRPP 2 lentelė'!D148</f>
        <v>Gelgaudiškio gyvenamosios vietovės atnaujinimas</v>
      </c>
      <c r="I111" s="16" t="str">
        <f>'VRPP 2 lentelė'!E148</f>
        <v>Šakių rajono savivaldybės administracija</v>
      </c>
      <c r="J111" s="16" t="str">
        <f>'VRPP 2 lentelė'!F148</f>
        <v>Vidaus reikalų ministerija</v>
      </c>
      <c r="K111" s="16" t="str">
        <f>'VRPP 2 lentelė'!G148</f>
        <v>Šakių rajono savivaldybė</v>
      </c>
      <c r="L111" s="16" t="str">
        <f>'VRPP 2 lentelė'!H148</f>
        <v>08.2.1-CPVA-R-908</v>
      </c>
      <c r="M111" s="14" t="str">
        <f>'VRPP 2 lentelė'!I148</f>
        <v>R</v>
      </c>
      <c r="N111" s="26" t="s">
        <v>913</v>
      </c>
      <c r="O111" s="26" t="s">
        <v>913</v>
      </c>
      <c r="P111" s="26" t="s">
        <v>913</v>
      </c>
      <c r="Q111" s="27" t="s">
        <v>116</v>
      </c>
      <c r="R111" s="26">
        <f>'1 lentelė'!N150</f>
        <v>2018</v>
      </c>
      <c r="S111" s="26">
        <f>'1 lentelė'!O150</f>
        <v>2022</v>
      </c>
      <c r="T111" s="33">
        <f t="shared" si="3"/>
        <v>428553.35000000003</v>
      </c>
      <c r="U111" s="33">
        <f>'VRPP 2 lentelė'!Q148</f>
        <v>364270.33</v>
      </c>
      <c r="V111" s="33">
        <f>'VRPP 2 lentelė'!N148</f>
        <v>32141.51</v>
      </c>
      <c r="W111" s="33">
        <f>'VRPP 2 lentelė'!M148</f>
        <v>32141.51</v>
      </c>
      <c r="X111" s="26" t="str">
        <f>'VRPP 3 lentelė'!L148</f>
        <v>P.S.364</v>
      </c>
      <c r="Y111" s="16" t="str">
        <f>'VRPP 3 lentelė'!M148</f>
        <v>Naujos atviros 
erdvės 
vietovėse nuo 1 
iki 6 tūkst. gyv. 
(išskyrus 
savivaldybių 
centrus)</v>
      </c>
      <c r="Z111" s="26">
        <f>'VRPP 3 lentelė'!N148</f>
        <v>12850</v>
      </c>
      <c r="AA111" s="14" t="str">
        <f>'VRPP 3 lentelė'!O148</f>
        <v>P.S.365</v>
      </c>
      <c r="AB111" s="16" t="str">
        <f>'VRPP 3 lentelė'!P148</f>
        <v>Atnaujinti ir (ar) pritaikyti naujai paskirčiai pastatai ir statiniai kaimo vietovėse</v>
      </c>
      <c r="AC111" s="147">
        <f>'VRPP 3 lentelė'!Q148</f>
        <v>0</v>
      </c>
      <c r="AD111" s="26"/>
      <c r="AE111" s="16"/>
      <c r="AF111" s="26"/>
      <c r="AG111" s="26"/>
      <c r="AH111" s="27"/>
      <c r="AI111" s="26"/>
      <c r="AJ111" s="26"/>
      <c r="AK111" s="27"/>
      <c r="AL111" s="26"/>
      <c r="AM111" s="26"/>
      <c r="AN111" s="27"/>
      <c r="AO111" s="27"/>
      <c r="AP111" s="16" t="str">
        <f>'3 lentelė'!E150</f>
        <v>Projekto metus bus atnaujinama turgaus aikštės infrastruktūra ir   įrengiama centrinė reprezentacinė aikštė. Taip pat įgyvendinant projektą bus suformuojamos rekreacinės zonos su vaikų žaidimų aikštelėmis, įrengiamas pėsčiųjų takas ir plėtojama apšvietimo sistema šalia daugiabučių gyvenamųjų namų.</v>
      </c>
    </row>
    <row r="112" spans="2:42" ht="84" x14ac:dyDescent="0.25">
      <c r="B112" s="26"/>
      <c r="C112" s="26"/>
      <c r="D112" s="26"/>
      <c r="E112" s="26"/>
      <c r="F112" s="26" t="str">
        <f>'VRPP 2 lentelė'!B149</f>
        <v>2.2.2.1.2</v>
      </c>
      <c r="G112" s="16" t="str">
        <f>'VRPP 2 lentelė'!C149</f>
        <v>R049908-293400-9082</v>
      </c>
      <c r="H112" s="16" t="str">
        <f>'VRPP 2 lentelė'!D149</f>
        <v>Lukšių gyvenamosios vietovės atnaujinimas</v>
      </c>
      <c r="I112" s="16" t="str">
        <f>'VRPP 2 lentelė'!E149</f>
        <v>Šakių rajono savivaldybės administracija</v>
      </c>
      <c r="J112" s="16" t="str">
        <f>'VRPP 2 lentelė'!F149</f>
        <v>Vidaus reikalų ministerija</v>
      </c>
      <c r="K112" s="16" t="str">
        <f>'VRPP 2 lentelė'!G149</f>
        <v>Šakių rajono savivaldybė</v>
      </c>
      <c r="L112" s="16" t="str">
        <f>'VRPP 2 lentelė'!H149</f>
        <v>08.2.1-CPVA-R-908</v>
      </c>
      <c r="M112" s="14" t="str">
        <f>'VRPP 2 lentelė'!I149</f>
        <v>R</v>
      </c>
      <c r="N112" s="26" t="s">
        <v>913</v>
      </c>
      <c r="O112" s="26" t="s">
        <v>913</v>
      </c>
      <c r="P112" s="26" t="s">
        <v>913</v>
      </c>
      <c r="Q112" s="27" t="s">
        <v>116</v>
      </c>
      <c r="R112" s="26">
        <f>'1 lentelė'!N151</f>
        <v>2018</v>
      </c>
      <c r="S112" s="26">
        <f>'1 lentelė'!O151</f>
        <v>2023</v>
      </c>
      <c r="T112" s="33">
        <f t="shared" si="3"/>
        <v>853884.96</v>
      </c>
      <c r="U112" s="33">
        <f>'VRPP 2 lentelė'!Q149</f>
        <v>725802.2</v>
      </c>
      <c r="V112" s="33">
        <f>'VRPP 2 lentelė'!N149</f>
        <v>64041.38</v>
      </c>
      <c r="W112" s="33">
        <f>'VRPP 2 lentelė'!M149</f>
        <v>64041.38</v>
      </c>
      <c r="X112" s="26" t="str">
        <f>'VRPP 3 lentelė'!L149</f>
        <v xml:space="preserve">P.S.364
</v>
      </c>
      <c r="Y112" s="16" t="str">
        <f>'VRPP 3 lentelė'!M149</f>
        <v>Naujos atviros 
erdvės 
vietovėse nuo 1 
iki 6 tūkst. gyv. 
(išskyrus 
savivaldybių 
centrus)</v>
      </c>
      <c r="Z112" s="26">
        <f>'VRPP 3 lentelė'!N149</f>
        <v>51066.84</v>
      </c>
      <c r="AA112" s="14" t="str">
        <f>'VRPP 3 lentelė'!O149</f>
        <v>P.S.365</v>
      </c>
      <c r="AB112" s="16" t="str">
        <f>'VRPP 3 lentelė'!P149</f>
        <v>Atnaujinti ir (ar) pritaikyti naujai paskirčiai pastatai ir statiniai kaimo vietovėse</v>
      </c>
      <c r="AC112" s="14">
        <f>'VRPP 3 lentelė'!Q149</f>
        <v>229.22</v>
      </c>
      <c r="AD112" s="26"/>
      <c r="AE112" s="16"/>
      <c r="AF112" s="26"/>
      <c r="AG112" s="26"/>
      <c r="AH112" s="27"/>
      <c r="AI112" s="26"/>
      <c r="AJ112" s="26"/>
      <c r="AK112" s="27"/>
      <c r="AL112" s="26"/>
      <c r="AM112" s="26"/>
      <c r="AN112" s="27"/>
      <c r="AO112" s="27"/>
      <c r="AP112" s="16" t="str">
        <f>'3 lentelė'!E151</f>
        <v>Įgyvendinant projektą  A. Tatarės g. esančiuose žemės sklypuose  bus įrengtos/sutvarkytos viešosios erdvės bei atlikta Lukšių miesto kultūros namų pastato A. Tatarės g. 39 (pastato  dalies (rūsio patalpų) konversija, pritaikant jas bendruomenės poreikiams.</v>
      </c>
    </row>
    <row r="113" spans="2:42" ht="84" x14ac:dyDescent="0.25">
      <c r="B113" s="26"/>
      <c r="C113" s="26"/>
      <c r="D113" s="26"/>
      <c r="E113" s="26"/>
      <c r="F113" s="26" t="str">
        <f>'VRPP 2 lentelė'!B150</f>
        <v>2.2.2.1.3</v>
      </c>
      <c r="G113" s="16" t="str">
        <f>'VRPP 2 lentelė'!C150</f>
        <v>R04-9908-293400-9083</v>
      </c>
      <c r="H113" s="16" t="str">
        <f>'VRPP 2 lentelė'!D150</f>
        <v>Kudirkos Naumiesčio gyvenamosios vietovės atnaujinimas</v>
      </c>
      <c r="I113" s="16" t="str">
        <f>'VRPP 2 lentelė'!E150</f>
        <v>Šakių rajono savivaldybės administracija</v>
      </c>
      <c r="J113" s="16" t="str">
        <f>'VRPP 2 lentelė'!F150</f>
        <v>Vidaus reikalų ministerija</v>
      </c>
      <c r="K113" s="16" t="str">
        <f>'VRPP 2 lentelė'!G150</f>
        <v>Šakių rajono savivaldybė</v>
      </c>
      <c r="L113" s="16" t="str">
        <f>'VRPP 2 lentelė'!H150</f>
        <v>08.2.1-CPVA-R-908</v>
      </c>
      <c r="M113" s="14" t="str">
        <f>'VRPP 2 lentelė'!I150</f>
        <v>R</v>
      </c>
      <c r="N113" s="26" t="s">
        <v>913</v>
      </c>
      <c r="O113" s="26" t="s">
        <v>913</v>
      </c>
      <c r="P113" s="26" t="s">
        <v>913</v>
      </c>
      <c r="Q113" s="27" t="s">
        <v>116</v>
      </c>
      <c r="R113" s="26">
        <f>'1 lentelė'!N152</f>
        <v>2018</v>
      </c>
      <c r="S113" s="26">
        <f>'1 lentelė'!O152</f>
        <v>2020</v>
      </c>
      <c r="T113" s="33">
        <f t="shared" si="3"/>
        <v>422028.32</v>
      </c>
      <c r="U113" s="33">
        <f>'VRPP 2 lentelė'!Q150</f>
        <v>358724.06</v>
      </c>
      <c r="V113" s="33">
        <f>'VRPP 2 lentelė'!N150</f>
        <v>31652.13</v>
      </c>
      <c r="W113" s="33">
        <f>'VRPP 2 lentelė'!M150</f>
        <v>31652.13</v>
      </c>
      <c r="X113" s="26" t="str">
        <f>'VRPP 3 lentelė'!L150</f>
        <v xml:space="preserve">P.S.364
</v>
      </c>
      <c r="Y113" s="16" t="str">
        <f>'VRPP 3 lentelė'!M150</f>
        <v>Naujos atviros 
erdvės 
vietovėse nuo 1 
iki 6 tūkst. gyv. 
(išskyrus 
savivaldybių 
centrus)</v>
      </c>
      <c r="Z113" s="26">
        <f>'VRPP 3 lentelė'!N150</f>
        <v>4513</v>
      </c>
      <c r="AA113" s="14" t="str">
        <f>'VRPP 3 lentelė'!O150</f>
        <v>P.S.365</v>
      </c>
      <c r="AB113" s="16" t="str">
        <f>'VRPP 3 lentelė'!P150</f>
        <v>Atnaujinti ir (ar) pritaikyti naujai paskirčiai pastatai ir statiniai kaimo vietovėse</v>
      </c>
      <c r="AC113" s="14">
        <f>'VRPP 3 lentelė'!Q150</f>
        <v>37.29</v>
      </c>
      <c r="AD113" s="26"/>
      <c r="AE113" s="16"/>
      <c r="AF113" s="26"/>
      <c r="AG113" s="26"/>
      <c r="AH113" s="27"/>
      <c r="AI113" s="26"/>
      <c r="AJ113" s="26"/>
      <c r="AK113" s="27"/>
      <c r="AL113" s="26"/>
      <c r="AM113" s="26"/>
      <c r="AN113" s="27"/>
      <c r="AO113" s="27"/>
      <c r="AP113" s="16" t="str">
        <f>'3 lentelė'!E152</f>
        <v>Projekto įgyvendinimo metu bus sutvarkomos Kudirkos Naumiesčio miesto dalies viešosios erdvės, pastatomas viešasis tualetas, įrengiama sporto aikštelė, sutvarkomos nenaudojamos patalpos ir pritaikomos bendruomenės poreikiams.</v>
      </c>
    </row>
    <row r="114" spans="2:42" ht="84" x14ac:dyDescent="0.25">
      <c r="B114" s="26"/>
      <c r="C114" s="26"/>
      <c r="D114" s="26"/>
      <c r="E114" s="26"/>
      <c r="F114" s="26" t="str">
        <f>'VRPP 2 lentelė'!B151</f>
        <v>2.2.2.1.4</v>
      </c>
      <c r="G114" s="16" t="str">
        <f>'VRPP 2 lentelė'!C151</f>
        <v>R04-9908-294100-9084</v>
      </c>
      <c r="H114" s="16" t="str">
        <f>'VRPP 2 lentelė'!D151</f>
        <v>Viešųjų erdvių sutvarkymas Pilviškių miestelyje, pritaikant renginiams, fizinio aktyvumo didinimui</v>
      </c>
      <c r="I114" s="16" t="str">
        <f>'VRPP 2 lentelė'!E151</f>
        <v>Vilkaviškio rajono savivaldybės administracija</v>
      </c>
      <c r="J114" s="16" t="str">
        <f>'VRPP 2 lentelė'!F151</f>
        <v>Vidaus reikalų ministerija</v>
      </c>
      <c r="K114" s="16" t="str">
        <f>'VRPP 2 lentelė'!G151</f>
        <v>Vilkaviškio rajono savivaldybė</v>
      </c>
      <c r="L114" s="16" t="str">
        <f>'VRPP 2 lentelė'!H151</f>
        <v>08.2.1-CPVA-R-908</v>
      </c>
      <c r="M114" s="14" t="str">
        <f>'VRPP 2 lentelė'!I151</f>
        <v>R</v>
      </c>
      <c r="N114" s="26" t="s">
        <v>913</v>
      </c>
      <c r="O114" s="26" t="s">
        <v>913</v>
      </c>
      <c r="P114" s="26" t="s">
        <v>913</v>
      </c>
      <c r="Q114" s="27" t="s">
        <v>116</v>
      </c>
      <c r="R114" s="26">
        <f>'1 lentelė'!N153</f>
        <v>2018</v>
      </c>
      <c r="S114" s="26">
        <f>'1 lentelė'!O153</f>
        <v>2020</v>
      </c>
      <c r="T114" s="33">
        <f t="shared" si="3"/>
        <v>970065.55</v>
      </c>
      <c r="U114" s="33">
        <f>'VRPP 2 lentelė'!Q151</f>
        <v>824555.71</v>
      </c>
      <c r="V114" s="33">
        <f>'VRPP 2 lentelė'!N151</f>
        <v>72754.92</v>
      </c>
      <c r="W114" s="33">
        <f>'VRPP 2 lentelė'!M151</f>
        <v>72754.92</v>
      </c>
      <c r="X114" s="26" t="str">
        <f>'VRPP 3 lentelė'!L151</f>
        <v xml:space="preserve">P.S.364
</v>
      </c>
      <c r="Y114" s="16" t="str">
        <f>'VRPP 3 lentelė'!M151</f>
        <v>Naujos atviros 
erdvės 
vietovėse nuo 1 
iki 6 tūkst. gyv. 
(išskyrus 
savivaldybių 
centrus)</v>
      </c>
      <c r="Z114" s="26">
        <f>'VRPP 3 lentelė'!N151</f>
        <v>17600</v>
      </c>
      <c r="AA114" s="14" t="str">
        <f>'VRPP 3 lentelė'!O151</f>
        <v>P.S.365</v>
      </c>
      <c r="AB114" s="16" t="str">
        <f>'VRPP 3 lentelė'!P151</f>
        <v>Atnaujinti ir (ar) pritaikyti naujai paskirčiai pastatai ir statiniai kaimo vietovėse</v>
      </c>
      <c r="AC114" s="147">
        <f>'VRPP 3 lentelė'!Q151</f>
        <v>0</v>
      </c>
      <c r="AD114" s="26"/>
      <c r="AE114" s="16"/>
      <c r="AF114" s="26"/>
      <c r="AG114" s="26"/>
      <c r="AH114" s="27"/>
      <c r="AI114" s="26"/>
      <c r="AJ114" s="26"/>
      <c r="AK114" s="27"/>
      <c r="AL114" s="26"/>
      <c r="AM114" s="26"/>
      <c r="AN114" s="27"/>
      <c r="AO114" s="27"/>
      <c r="AP114" s="16" t="str">
        <f>'3 lentelė'!E153</f>
        <v>Projekto įgyvendinimo metu numatoma atlikti Pilviškių miestelio atviros viešosios erdvės urbanistinės infrastruktūros atnaujinimą.</v>
      </c>
    </row>
    <row r="115" spans="2:42" ht="84" x14ac:dyDescent="0.25">
      <c r="B115" s="26"/>
      <c r="C115" s="26"/>
      <c r="D115" s="26"/>
      <c r="E115" s="26"/>
      <c r="F115" s="26" t="str">
        <f>'VRPP 2 lentelė'!B152</f>
        <v>2.2.2.1.5</v>
      </c>
      <c r="G115" s="16" t="str">
        <f>'VRPP 2 lentelė'!C152</f>
        <v>R04-9908-293400-9085</v>
      </c>
      <c r="H115" s="16" t="str">
        <f>'VRPP 2 lentelė'!D152</f>
        <v>Visuomeninės paskirties pastato ir viešųjų erdvių sutvarkymas Kybartuose, pritaikant juos bendruomenės poreikiams</v>
      </c>
      <c r="I115" s="16" t="str">
        <f>'VRPP 2 lentelė'!E152</f>
        <v>Vilkaviškio rajono savivaldybės administracija</v>
      </c>
      <c r="J115" s="16" t="str">
        <f>'VRPP 2 lentelė'!F152</f>
        <v>Vidaus reikalų ministerija</v>
      </c>
      <c r="K115" s="16" t="str">
        <f>'VRPP 2 lentelė'!G152</f>
        <v>Vilkaviškio rajono savivaldybė</v>
      </c>
      <c r="L115" s="16" t="str">
        <f>'VRPP 2 lentelė'!H152</f>
        <v>08.2.1-CPVA-R-908</v>
      </c>
      <c r="M115" s="14" t="str">
        <f>'VRPP 2 lentelė'!I152</f>
        <v>R</v>
      </c>
      <c r="N115" s="26" t="s">
        <v>913</v>
      </c>
      <c r="O115" s="26" t="s">
        <v>913</v>
      </c>
      <c r="P115" s="26" t="s">
        <v>913</v>
      </c>
      <c r="Q115" s="27" t="s">
        <v>116</v>
      </c>
      <c r="R115" s="26" t="e">
        <f>'1 lentelė'!#REF!</f>
        <v>#REF!</v>
      </c>
      <c r="S115" s="26" t="e">
        <f>'1 lentelė'!#REF!</f>
        <v>#REF!</v>
      </c>
      <c r="T115" s="33">
        <f t="shared" si="3"/>
        <v>1165561.22</v>
      </c>
      <c r="U115" s="33">
        <f>'VRPP 2 lentelė'!Q152</f>
        <v>969554</v>
      </c>
      <c r="V115" s="33">
        <f>'VRPP 2 lentelė'!N152</f>
        <v>85549</v>
      </c>
      <c r="W115" s="33">
        <f>'VRPP 2 lentelė'!M152</f>
        <v>110458.22</v>
      </c>
      <c r="X115" s="26" t="str">
        <f>'VRPP 3 lentelė'!L152</f>
        <v xml:space="preserve">P.S.364
</v>
      </c>
      <c r="Y115" s="16" t="str">
        <f>'VRPP 3 lentelė'!M152</f>
        <v>Naujos atviros 
erdvės 
vietovėse nuo 1 
iki 6 tūkst. gyv. 
(išskyrus 
savivaldybių 
centrus)</v>
      </c>
      <c r="Z115" s="26">
        <f>'VRPP 3 lentelė'!N152</f>
        <v>10000</v>
      </c>
      <c r="AA115" s="14" t="str">
        <f>'VRPP 3 lentelė'!O152</f>
        <v>P.S.365</v>
      </c>
      <c r="AB115" s="16" t="str">
        <f>'VRPP 3 lentelė'!P152</f>
        <v>Atnaujinti ir (ar) pritaikyti naujai paskirčiai pastatai ir statiniai kaimo vietovėse</v>
      </c>
      <c r="AC115" s="14">
        <f>'VRPP 3 lentelė'!Q152</f>
        <v>142</v>
      </c>
      <c r="AD115" s="26"/>
      <c r="AE115" s="16"/>
      <c r="AF115" s="26"/>
      <c r="AG115" s="26"/>
      <c r="AH115" s="27"/>
      <c r="AI115" s="26"/>
      <c r="AJ115" s="26"/>
      <c r="AK115" s="27"/>
      <c r="AL115" s="26"/>
      <c r="AM115" s="26"/>
      <c r="AN115" s="27"/>
      <c r="AO115" s="27"/>
      <c r="AP115" s="16" t="str">
        <f>'3 lentelė'!E154</f>
        <v>Įgyvendinant projektą bus tvarkomos Kybartų miesto viešosios erdvės bei remontuojamos Kybartų kultūros centro vidaus patalpos, pritaikant patalpas tikslinės teritorijos bendruomenės poreikiams bei veikloms.</v>
      </c>
    </row>
    <row r="116" spans="2:42" ht="84" x14ac:dyDescent="0.25">
      <c r="B116" s="26"/>
      <c r="C116" s="26"/>
      <c r="D116" s="26"/>
      <c r="E116" s="26"/>
      <c r="F116" s="26" t="str">
        <f>'VRPP 2 lentelė'!B153</f>
        <v>2.2.2.1.6</v>
      </c>
      <c r="G116" s="16" t="str">
        <f>'VRPP 2 lentelė'!C153</f>
        <v>R04-9908-294100-9086</v>
      </c>
      <c r="H116" s="16" t="str">
        <f>'VRPP 2 lentelė'!D153</f>
        <v>Viešųjų erdvių sutvarkymas Virbalio miestelyje, pritaikant poilsiui ir bendruomenės poreikiams</v>
      </c>
      <c r="I116" s="16" t="str">
        <f>'VRPP 2 lentelė'!E153</f>
        <v>Vilkaviškio rajono savivaldybės administracija</v>
      </c>
      <c r="J116" s="16" t="str">
        <f>'VRPP 2 lentelė'!F153</f>
        <v>Vidaus reikalų ministerija</v>
      </c>
      <c r="K116" s="16" t="str">
        <f>'VRPP 2 lentelė'!G153</f>
        <v>Vilkaviškio rajono savivaldybė</v>
      </c>
      <c r="L116" s="16" t="str">
        <f>'VRPP 2 lentelė'!H153</f>
        <v>08.2.1-CPVA-R-908</v>
      </c>
      <c r="M116" s="14" t="str">
        <f>'VRPP 2 lentelė'!I153</f>
        <v>R</v>
      </c>
      <c r="N116" s="26" t="s">
        <v>913</v>
      </c>
      <c r="O116" s="26" t="s">
        <v>913</v>
      </c>
      <c r="P116" s="26" t="s">
        <v>913</v>
      </c>
      <c r="Q116" s="27" t="s">
        <v>116</v>
      </c>
      <c r="R116" s="26">
        <f>'1 lentelė'!N155</f>
        <v>2018</v>
      </c>
      <c r="S116" s="26">
        <f>'1 lentelė'!O155</f>
        <v>2021</v>
      </c>
      <c r="T116" s="33">
        <f t="shared" si="3"/>
        <v>393438.4</v>
      </c>
      <c r="U116" s="33">
        <f>'VRPP 2 lentelė'!Q153</f>
        <v>334422.64</v>
      </c>
      <c r="V116" s="33">
        <f>'VRPP 2 lentelė'!N153</f>
        <v>29507.88</v>
      </c>
      <c r="W116" s="33">
        <f>'VRPP 2 lentelė'!M153</f>
        <v>29507.88</v>
      </c>
      <c r="X116" s="26" t="str">
        <f>'VRPP 3 lentelė'!L153</f>
        <v xml:space="preserve">P.S.364
</v>
      </c>
      <c r="Y116" s="16" t="str">
        <f>'VRPP 3 lentelė'!M153</f>
        <v>Naujos atviros 
erdvės 
vietovėse nuo 1 
iki 6 tūkst. gyv. 
(išskyrus 
savivaldybių 
centrus)</v>
      </c>
      <c r="Z116" s="26">
        <f>'VRPP 3 lentelė'!N153</f>
        <v>19000</v>
      </c>
      <c r="AA116" s="14" t="str">
        <f>'VRPP 3 lentelė'!O153</f>
        <v>P.S.365</v>
      </c>
      <c r="AB116" s="16" t="str">
        <f>'VRPP 3 lentelė'!P153</f>
        <v>Atnaujinti ir (ar) pritaikyti naujai paskirčiai pastatai ir statiniai kaimo vietovėse</v>
      </c>
      <c r="AC116" s="147">
        <f>'VRPP 3 lentelė'!Q153</f>
        <v>0</v>
      </c>
      <c r="AD116" s="26"/>
      <c r="AE116" s="16"/>
      <c r="AF116" s="26"/>
      <c r="AG116" s="26"/>
      <c r="AH116" s="27"/>
      <c r="AI116" s="26"/>
      <c r="AJ116" s="26"/>
      <c r="AK116" s="27"/>
      <c r="AL116" s="26"/>
      <c r="AM116" s="26"/>
      <c r="AN116" s="27"/>
      <c r="AO116" s="27"/>
      <c r="AP116" s="16" t="str">
        <f>'3 lentelė'!E155</f>
        <v>Projekto įgyvendinimo metu bus atliekamas Virbalio miestelio turgaus aikštės, Gedimino g.,  bei Virbalio miestelio parko teritorijos, Vilniaus g., atnaujinimas.</v>
      </c>
    </row>
    <row r="117" spans="2:42" ht="96" x14ac:dyDescent="0.25">
      <c r="B117" s="69"/>
      <c r="C117" s="69"/>
      <c r="D117" s="69"/>
      <c r="E117" s="69" t="str">
        <f>'VRPP 2 lentelė'!B154</f>
        <v>2.2.2.2</v>
      </c>
      <c r="F117" s="26" t="str">
        <f>'VRPP 2 lentelė'!B155</f>
        <v>2.2.2.2.1</v>
      </c>
      <c r="G117" s="27"/>
      <c r="H117" s="16" t="str">
        <f>'VRPP 2 lentelė'!D155</f>
        <v>Pagrindinės paslaugos ir kaimų atnaujinimas kaimo vietovėse</v>
      </c>
      <c r="I117" s="16" t="str">
        <f>'VRPP 2 lentelė'!E155</f>
        <v>Marijampolės regiono savivaldybių administracijos, Marijampolės regiono savivaldybių mokyklos</v>
      </c>
      <c r="J117" s="16" t="str">
        <f>'VRPP 2 lentelė'!F155</f>
        <v>Žemės ūkio ministerija</v>
      </c>
      <c r="K117" s="16" t="str">
        <f>'VRPP 2 lentelė'!G155</f>
        <v>Marijampolės regiono savivaldybės</v>
      </c>
      <c r="L117" s="16" t="str">
        <f>'VRPP 2 lentelė'!H155</f>
        <v>7.2
7.6</v>
      </c>
      <c r="M117" s="14" t="str">
        <f>'VRPP 2 lentelė'!I155</f>
        <v>R</v>
      </c>
      <c r="N117" s="14" t="str">
        <f>'VRPP 2 lentelė'!J155</f>
        <v>-</v>
      </c>
      <c r="O117" s="26" t="s">
        <v>913</v>
      </c>
      <c r="P117" s="26" t="s">
        <v>913</v>
      </c>
      <c r="Q117" s="27" t="s">
        <v>116</v>
      </c>
      <c r="R117" s="26"/>
      <c r="S117" s="26"/>
      <c r="T117" s="33">
        <f t="shared" si="3"/>
        <v>4865298</v>
      </c>
      <c r="U117" s="33">
        <f>'VRPP 2 lentelė'!Q155</f>
        <v>3892238</v>
      </c>
      <c r="V117" s="34">
        <v>0</v>
      </c>
      <c r="W117" s="33">
        <f>'VRPP 2 lentelė'!M155</f>
        <v>973060</v>
      </c>
      <c r="X117" s="26"/>
      <c r="Y117" s="27"/>
      <c r="Z117" s="26"/>
      <c r="AA117" s="26"/>
      <c r="AB117" s="27"/>
      <c r="AC117" s="26"/>
      <c r="AD117" s="26"/>
      <c r="AE117" s="27"/>
      <c r="AF117" s="26"/>
      <c r="AG117" s="26"/>
      <c r="AH117" s="27"/>
      <c r="AI117" s="26"/>
      <c r="AJ117" s="26"/>
      <c r="AK117" s="27"/>
      <c r="AL117" s="26"/>
      <c r="AM117" s="26"/>
      <c r="AN117" s="27"/>
      <c r="AO117" s="27"/>
      <c r="AP117" s="27"/>
    </row>
    <row r="118" spans="2:42" ht="168" x14ac:dyDescent="0.25">
      <c r="B118" s="69" t="str">
        <f>'VRPP 2 lentelė'!B156</f>
        <v xml:space="preserve">3. </v>
      </c>
      <c r="C118" s="69" t="str">
        <f>'VRPP 2 lentelė'!B157</f>
        <v>3.1</v>
      </c>
      <c r="D118" s="69" t="str">
        <f>'VRPP 2 lentelė'!B158</f>
        <v>3.1.1</v>
      </c>
      <c r="E118" s="69" t="str">
        <f>'VRPP 2 lentelė'!B159</f>
        <v>3.1.1.1</v>
      </c>
      <c r="F118" s="26" t="str">
        <f>'VRPP 2 lentelė'!B160</f>
        <v>3.1.1.1.1</v>
      </c>
      <c r="G118" s="16" t="str">
        <f>'VRPP 2 lentelė'!C160</f>
        <v>R04-9920-490000-9201</v>
      </c>
      <c r="H118" s="16" t="str">
        <f>'VRPP 2 lentelė'!D160</f>
        <v>Paslaugų ir asmenų aptarnavimo kokybės gerinimas Marijampolės savivaldybėje</v>
      </c>
      <c r="I118" s="16" t="str">
        <f>'VRPP 2 lentelė'!E160</f>
        <v>Marijampolės savivaldybės administracija</v>
      </c>
      <c r="J118" s="16" t="str">
        <f>'VRPP 2 lentelė'!F160</f>
        <v>Vidaus reikalų ministerija</v>
      </c>
      <c r="K118" s="16" t="str">
        <f>'VRPP 2 lentelė'!G160</f>
        <v>Marijampolės savivaldybė</v>
      </c>
      <c r="L118" s="16" t="str">
        <f>'VRPP 2 lentelė'!H160</f>
        <v>10.1.3-ESFA-R-920</v>
      </c>
      <c r="M118" s="14" t="str">
        <f>'VRPP 2 lentelė'!I160</f>
        <v>R</v>
      </c>
      <c r="N118" s="14" t="s">
        <v>913</v>
      </c>
      <c r="O118" s="26" t="s">
        <v>913</v>
      </c>
      <c r="P118" s="26" t="s">
        <v>913</v>
      </c>
      <c r="Q118" s="27" t="s">
        <v>116</v>
      </c>
      <c r="R118" s="26">
        <f>'1 lentelė'!N162</f>
        <v>2018</v>
      </c>
      <c r="S118" s="26">
        <f>'1 lentelė'!O162</f>
        <v>2020</v>
      </c>
      <c r="T118" s="33">
        <f t="shared" si="3"/>
        <v>342733.49</v>
      </c>
      <c r="U118" s="33">
        <f>'VRPP 2 lentelė'!Q160</f>
        <v>291323.46000000002</v>
      </c>
      <c r="V118" s="34">
        <v>0</v>
      </c>
      <c r="W118" s="33">
        <f>'VRPP 2 lentelė'!M160</f>
        <v>51410.03</v>
      </c>
      <c r="X118" s="26" t="str">
        <f>'VRPP 3 lentelė'!L159</f>
        <v>P.S.415</v>
      </c>
      <c r="Y118" s="16" t="str">
        <f>'VRPP 3 lentelė'!M159</f>
        <v>„Viešojo valdymo institucijos, pagal veiksmų programą ESF lėšomis įgyvendinusios paslaugų ir (ar) aptarnavimo kokybei gerinti skirtas priemones“</v>
      </c>
      <c r="Z118" s="26">
        <f>'VRPP 3 lentelė'!N159</f>
        <v>2</v>
      </c>
      <c r="AA118" s="26" t="str">
        <f>'VRPP 3 lentelė'!O159</f>
        <v>P.S. 416</v>
      </c>
      <c r="AB118" s="16" t="str">
        <f>'VRPP 3 lentelė'!P159</f>
        <v xml:space="preserve">„Viešojo valdymo institucijų darbuotojai, kurie dalyvavo pagal veiksmų programą ESF lėšomis vykdytose veiklose, skirtose stiprinti teikiamų paslaugų ir (ar) aptarnavimo kokybės gerinimui reikalingas kompetencijas“ </v>
      </c>
      <c r="AC118" s="26">
        <f>'VRPP 3 lentelė'!Q159</f>
        <v>15</v>
      </c>
      <c r="AD118" s="26" t="str">
        <f>'VRPP 3 lentelė'!R159</f>
        <v>P.N. 910</v>
      </c>
      <c r="AE118" s="27"/>
      <c r="AF118" s="26"/>
      <c r="AG118" s="26"/>
      <c r="AH118" s="27"/>
      <c r="AI118" s="26"/>
      <c r="AJ118" s="26"/>
      <c r="AK118" s="27"/>
      <c r="AL118" s="26"/>
      <c r="AM118" s="26"/>
      <c r="AN118" s="27"/>
      <c r="AO118" s="27"/>
      <c r="AP118" s="16" t="str">
        <f>'3 lentelė'!E162</f>
        <v xml:space="preserve">Projekto įgyvendinimo metu numatoma pagerinti paslaugų ir asmenų aptarnavimo kokybę Marijampolės savivaldybės administracijoje ir Marijampolės socialinės pagalbos centre. </v>
      </c>
    </row>
  </sheetData>
  <mergeCells count="16">
    <mergeCell ref="K6:K7"/>
    <mergeCell ref="B6:F6"/>
    <mergeCell ref="G6:G7"/>
    <mergeCell ref="H6:H7"/>
    <mergeCell ref="I6:I7"/>
    <mergeCell ref="J6:J7"/>
    <mergeCell ref="R6:S6"/>
    <mergeCell ref="T6:W6"/>
    <mergeCell ref="X6:AO6"/>
    <mergeCell ref="AP6:AP7"/>
    <mergeCell ref="L6:L7"/>
    <mergeCell ref="M6:M7"/>
    <mergeCell ref="N6:N7"/>
    <mergeCell ref="O6:O7"/>
    <mergeCell ref="P6:P7"/>
    <mergeCell ref="Q6:Q7"/>
  </mergeCells>
  <pageMargins left="0.7" right="0.7" top="0.75" bottom="0.75" header="0.3" footer="0.3"/>
  <pageSetup paperSize="9" orientation="portrait" r:id="rId1"/>
  <ignoredErrors>
    <ignoredError sqref="T10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T77"/>
  <sheetViews>
    <sheetView workbookViewId="0">
      <pane xSplit="1" ySplit="9" topLeftCell="B10" activePane="bottomRight" state="frozen"/>
      <selection pane="topRight" activeCell="B1" sqref="B1"/>
      <selection pane="bottomLeft" activeCell="A10" sqref="A10"/>
      <selection pane="bottomRight" activeCell="L15" sqref="L15"/>
    </sheetView>
  </sheetViews>
  <sheetFormatPr defaultColWidth="9.140625" defaultRowHeight="12" x14ac:dyDescent="0.2"/>
  <cols>
    <col min="1" max="1" width="4.28515625" style="17" customWidth="1"/>
    <col min="2" max="2" width="9.140625" style="17"/>
    <col min="3" max="3" width="21" style="17" customWidth="1"/>
    <col min="4" max="4" width="11" style="17" customWidth="1"/>
    <col min="5" max="5" width="10.85546875" style="17" customWidth="1"/>
    <col min="6" max="6" width="10.28515625" style="17" customWidth="1"/>
    <col min="7" max="7" width="11.5703125" style="17" customWidth="1"/>
    <col min="8" max="8" width="10.85546875" style="17" customWidth="1"/>
    <col min="9" max="9" width="10.5703125" style="17" customWidth="1"/>
    <col min="10" max="10" width="11.5703125" style="17" customWidth="1"/>
    <col min="11" max="11" width="11.28515625" style="17" customWidth="1"/>
    <col min="12" max="12" width="11.5703125" style="17" customWidth="1"/>
    <col min="13" max="13" width="12.85546875" style="17" customWidth="1"/>
    <col min="14" max="14" width="10.5703125" style="17" customWidth="1"/>
    <col min="15" max="15" width="11.140625" style="17" bestFit="1" customWidth="1"/>
    <col min="16" max="16" width="11.85546875" style="17" customWidth="1"/>
    <col min="17" max="17" width="10" style="17" bestFit="1" customWidth="1"/>
    <col min="18" max="18" width="11.28515625" style="17" customWidth="1"/>
    <col min="19" max="19" width="12" style="17" customWidth="1"/>
    <col min="20" max="20" width="11.85546875" style="17" customWidth="1"/>
    <col min="21" max="21" width="12.5703125" style="17" customWidth="1"/>
    <col min="22" max="22" width="11.42578125" style="17" customWidth="1"/>
    <col min="23" max="16384" width="9.140625" style="17"/>
  </cols>
  <sheetData>
    <row r="1" spans="2:19" ht="18" customHeight="1" x14ac:dyDescent="0.2">
      <c r="P1" s="262" t="s">
        <v>101</v>
      </c>
      <c r="Q1" s="262"/>
      <c r="R1" s="262"/>
      <c r="S1" s="262"/>
    </row>
    <row r="2" spans="2:19" ht="15" customHeight="1" x14ac:dyDescent="0.2">
      <c r="P2" s="263" t="s">
        <v>16</v>
      </c>
      <c r="Q2" s="263"/>
      <c r="R2" s="263"/>
      <c r="S2" s="263"/>
    </row>
    <row r="3" spans="2:19" ht="15.75" customHeight="1" x14ac:dyDescent="0.2">
      <c r="P3" s="263" t="s">
        <v>17</v>
      </c>
      <c r="Q3" s="263"/>
      <c r="R3" s="263"/>
      <c r="S3" s="263"/>
    </row>
    <row r="4" spans="2:19" ht="8.25" customHeight="1" x14ac:dyDescent="0.2"/>
    <row r="5" spans="2:19" x14ac:dyDescent="0.2">
      <c r="B5" s="261" t="s">
        <v>1</v>
      </c>
      <c r="C5" s="261"/>
      <c r="D5" s="261"/>
      <c r="E5" s="261"/>
      <c r="F5" s="261"/>
      <c r="G5" s="261"/>
      <c r="H5" s="261"/>
      <c r="I5" s="261"/>
      <c r="J5" s="261"/>
      <c r="K5" s="261"/>
      <c r="L5" s="261"/>
      <c r="M5" s="261"/>
      <c r="N5" s="261"/>
      <c r="O5" s="261"/>
      <c r="P5" s="261"/>
      <c r="Q5" s="261"/>
      <c r="R5" s="261"/>
      <c r="S5" s="261"/>
    </row>
    <row r="6" spans="2:19" x14ac:dyDescent="0.2">
      <c r="B6" s="90"/>
      <c r="C6" s="90"/>
      <c r="D6" s="90"/>
      <c r="E6" s="90"/>
      <c r="F6" s="90"/>
      <c r="G6" s="90"/>
      <c r="H6" s="90"/>
      <c r="I6" s="90"/>
      <c r="J6" s="90"/>
      <c r="K6" s="90"/>
      <c r="L6" s="90"/>
      <c r="M6" s="90"/>
      <c r="N6" s="90"/>
      <c r="O6" s="90"/>
    </row>
    <row r="7" spans="2:19" x14ac:dyDescent="0.2">
      <c r="B7" s="91" t="s">
        <v>0</v>
      </c>
    </row>
    <row r="8" spans="2:19" ht="38.25" customHeight="1" x14ac:dyDescent="0.2">
      <c r="B8" s="21"/>
      <c r="C8" s="21"/>
      <c r="D8" s="264" t="s">
        <v>2</v>
      </c>
      <c r="E8" s="264"/>
      <c r="F8" s="264" t="s">
        <v>3</v>
      </c>
      <c r="G8" s="264"/>
      <c r="H8" s="264" t="s">
        <v>4</v>
      </c>
      <c r="I8" s="264"/>
      <c r="J8" s="264" t="s">
        <v>5</v>
      </c>
      <c r="K8" s="264"/>
      <c r="L8" s="264" t="s">
        <v>6</v>
      </c>
      <c r="M8" s="264"/>
      <c r="N8" s="264" t="s">
        <v>7</v>
      </c>
      <c r="O8" s="264"/>
      <c r="P8" s="264" t="s">
        <v>8</v>
      </c>
      <c r="Q8" s="264"/>
      <c r="R8" s="260" t="s">
        <v>9</v>
      </c>
      <c r="S8" s="260"/>
    </row>
    <row r="9" spans="2:19" x14ac:dyDescent="0.2">
      <c r="B9" s="92" t="s">
        <v>10</v>
      </c>
      <c r="C9" s="92" t="s">
        <v>11</v>
      </c>
      <c r="D9" s="93" t="s">
        <v>12</v>
      </c>
      <c r="E9" s="93" t="s">
        <v>13</v>
      </c>
      <c r="F9" s="93" t="s">
        <v>12</v>
      </c>
      <c r="G9" s="93" t="s">
        <v>13</v>
      </c>
      <c r="H9" s="93" t="s">
        <v>12</v>
      </c>
      <c r="I9" s="93" t="s">
        <v>13</v>
      </c>
      <c r="J9" s="93" t="s">
        <v>12</v>
      </c>
      <c r="K9" s="93" t="s">
        <v>13</v>
      </c>
      <c r="L9" s="93" t="s">
        <v>12</v>
      </c>
      <c r="M9" s="93" t="s">
        <v>13</v>
      </c>
      <c r="N9" s="93" t="s">
        <v>12</v>
      </c>
      <c r="O9" s="93" t="s">
        <v>13</v>
      </c>
      <c r="P9" s="93" t="s">
        <v>12</v>
      </c>
      <c r="Q9" s="93" t="s">
        <v>13</v>
      </c>
      <c r="R9" s="93" t="s">
        <v>12</v>
      </c>
      <c r="S9" s="93" t="s">
        <v>13</v>
      </c>
    </row>
    <row r="10" spans="2:19" ht="24" x14ac:dyDescent="0.2">
      <c r="B10" s="94" t="s">
        <v>14</v>
      </c>
      <c r="C10" s="61" t="s">
        <v>105</v>
      </c>
      <c r="D10" s="21"/>
      <c r="E10" s="21"/>
      <c r="F10" s="21"/>
      <c r="G10" s="21"/>
      <c r="H10" s="21"/>
      <c r="I10" s="21"/>
      <c r="J10" s="21"/>
      <c r="K10" s="21"/>
      <c r="L10" s="21"/>
      <c r="M10" s="21"/>
      <c r="N10" s="21"/>
      <c r="O10" s="21"/>
      <c r="P10" s="21"/>
      <c r="Q10" s="21"/>
      <c r="R10" s="21"/>
      <c r="S10" s="21"/>
    </row>
    <row r="11" spans="2:19" ht="24" x14ac:dyDescent="0.2">
      <c r="B11" s="95" t="s">
        <v>476</v>
      </c>
      <c r="C11" s="96" t="s">
        <v>106</v>
      </c>
      <c r="D11" s="97"/>
      <c r="E11" s="97"/>
      <c r="F11" s="97"/>
      <c r="G11" s="97"/>
      <c r="H11" s="97"/>
      <c r="I11" s="97"/>
      <c r="J11" s="97"/>
      <c r="K11" s="97"/>
      <c r="L11" s="97"/>
      <c r="M11" s="97"/>
      <c r="N11" s="97"/>
      <c r="O11" s="97"/>
      <c r="P11" s="97"/>
      <c r="Q11" s="97"/>
      <c r="R11" s="97"/>
      <c r="S11" s="97"/>
    </row>
    <row r="12" spans="2:19" ht="48" x14ac:dyDescent="0.2">
      <c r="B12" s="98" t="s">
        <v>40</v>
      </c>
      <c r="C12" s="99" t="s">
        <v>107</v>
      </c>
      <c r="D12" s="99"/>
      <c r="E12" s="99"/>
      <c r="F12" s="99"/>
      <c r="G12" s="99"/>
      <c r="H12" s="99"/>
      <c r="I12" s="99"/>
      <c r="J12" s="99"/>
      <c r="K12" s="99"/>
      <c r="L12" s="99"/>
      <c r="M12" s="99"/>
      <c r="N12" s="99"/>
      <c r="O12" s="99"/>
      <c r="P12" s="99"/>
      <c r="Q12" s="99"/>
      <c r="R12" s="99"/>
      <c r="S12" s="100"/>
    </row>
    <row r="13" spans="2:19" ht="36" x14ac:dyDescent="0.2">
      <c r="B13" s="101" t="s">
        <v>41</v>
      </c>
      <c r="C13" s="70" t="s">
        <v>108</v>
      </c>
      <c r="D13" s="102">
        <v>0</v>
      </c>
      <c r="E13" s="102">
        <v>0</v>
      </c>
      <c r="F13" s="102">
        <v>0</v>
      </c>
      <c r="G13" s="102">
        <v>0</v>
      </c>
      <c r="H13" s="102">
        <v>0</v>
      </c>
      <c r="I13" s="102">
        <v>0</v>
      </c>
      <c r="J13" s="102">
        <v>0</v>
      </c>
      <c r="K13" s="102">
        <v>0</v>
      </c>
      <c r="L13" s="102">
        <f>'VRPP 2 lentelė'!L12+'VRPP 2 lentelė'!L13</f>
        <v>737085.17999999993</v>
      </c>
      <c r="M13" s="102">
        <f>'VRPP 2 lentelė'!Q12+'VRPP 2 lentelė'!Q13</f>
        <v>626522.39999999991</v>
      </c>
      <c r="N13" s="102">
        <f>'VRPP 2 lentelė'!L11</f>
        <v>471826.4</v>
      </c>
      <c r="O13" s="102">
        <f>'VRPP 2 lentelė'!Q11</f>
        <v>250606.6</v>
      </c>
      <c r="P13" s="102">
        <v>0</v>
      </c>
      <c r="Q13" s="102">
        <v>0</v>
      </c>
      <c r="R13" s="102">
        <f>D13+F13+H13+L13+N13+P13</f>
        <v>1208911.58</v>
      </c>
      <c r="S13" s="9">
        <f>E13+G13+I13+K13+M13+O13+Q13</f>
        <v>877128.99999999988</v>
      </c>
    </row>
    <row r="14" spans="2:19" ht="24" x14ac:dyDescent="0.2">
      <c r="B14" s="101" t="s">
        <v>44</v>
      </c>
      <c r="C14" s="70" t="s">
        <v>125</v>
      </c>
      <c r="D14" s="102">
        <v>0</v>
      </c>
      <c r="E14" s="102">
        <v>0</v>
      </c>
      <c r="F14" s="102">
        <v>0</v>
      </c>
      <c r="G14" s="102">
        <v>0</v>
      </c>
      <c r="H14" s="102">
        <v>0</v>
      </c>
      <c r="I14" s="102">
        <v>0</v>
      </c>
      <c r="J14" s="102">
        <v>0</v>
      </c>
      <c r="K14" s="102">
        <v>0</v>
      </c>
      <c r="L14" s="102">
        <f>'VRPP 2 lentelė'!L15+'VRPP 2 lentelė'!L16+'VRPP 2 lentelė'!L17+'VRPP 2 lentelė'!L18+'VRPP 2 lentelė'!L19</f>
        <v>1456409.7200000002</v>
      </c>
      <c r="M14" s="102">
        <f>'VRPP 2 lentelė'!Q15+'VRPP 2 lentelė'!Q16+'VRPP 2 lentelė'!Q17+'VRPP 2 lentelė'!Q18+'VRPP 2 lentelė'!Q19</f>
        <v>1237948.25</v>
      </c>
      <c r="N14" s="102">
        <v>0</v>
      </c>
      <c r="O14" s="102">
        <v>0</v>
      </c>
      <c r="P14" s="102">
        <v>0</v>
      </c>
      <c r="Q14" s="102">
        <v>0</v>
      </c>
      <c r="R14" s="102">
        <f>D14+F14+H14+J14+L14+N14+P14</f>
        <v>1456409.7200000002</v>
      </c>
      <c r="S14" s="9">
        <f>E14+G14+I14+K14+M14+O14+Q14</f>
        <v>1237948.25</v>
      </c>
    </row>
    <row r="15" spans="2:19" ht="36.75" customHeight="1" x14ac:dyDescent="0.2">
      <c r="B15" s="101" t="s">
        <v>477</v>
      </c>
      <c r="C15" s="70" t="s">
        <v>142</v>
      </c>
      <c r="D15" s="102">
        <v>0</v>
      </c>
      <c r="E15" s="102">
        <v>0</v>
      </c>
      <c r="F15" s="102">
        <v>0</v>
      </c>
      <c r="G15" s="102">
        <v>0</v>
      </c>
      <c r="H15" s="102">
        <v>0</v>
      </c>
      <c r="I15" s="102">
        <v>0</v>
      </c>
      <c r="J15" s="102">
        <f>'VRPP 2 lentelė'!L21+'VRPP 2 lentelė'!L24</f>
        <v>1213310.78</v>
      </c>
      <c r="K15" s="102">
        <f>'VRPP 2 lentelė'!Q21+'VRPP 2 lentelė'!Q24</f>
        <v>1031314.1599999999</v>
      </c>
      <c r="L15" s="102">
        <f>'VRPP 2 lentelė'!L22+'VRPP 2 lentelė'!L23+'VRPP 2 lentelė'!L25</f>
        <v>706546.23</v>
      </c>
      <c r="M15" s="102">
        <f>'VRPP 2 lentelė'!Q22+'VRPP 2 lentelė'!Q23+'VRPP 2 lentelė'!Q25</f>
        <v>572393.72</v>
      </c>
      <c r="N15" s="102">
        <v>0</v>
      </c>
      <c r="O15" s="102">
        <v>0</v>
      </c>
      <c r="P15" s="102">
        <v>0</v>
      </c>
      <c r="Q15" s="102">
        <v>0</v>
      </c>
      <c r="R15" s="102">
        <f>D15+F15+H15+J15+L15+N15+P15</f>
        <v>1919857.01</v>
      </c>
      <c r="S15" s="9">
        <f>E15+G15+I15+K15+M15+O15+Q15</f>
        <v>1603707.88</v>
      </c>
    </row>
    <row r="16" spans="2:19" ht="36.75" customHeight="1" x14ac:dyDescent="0.2">
      <c r="B16" s="103" t="s">
        <v>478</v>
      </c>
      <c r="C16" s="96" t="s">
        <v>158</v>
      </c>
      <c r="D16" s="104"/>
      <c r="E16" s="104"/>
      <c r="F16" s="104"/>
      <c r="G16" s="104"/>
      <c r="H16" s="104"/>
      <c r="I16" s="104"/>
      <c r="J16" s="104"/>
      <c r="K16" s="104"/>
      <c r="L16" s="104"/>
      <c r="M16" s="104"/>
      <c r="N16" s="104"/>
      <c r="O16" s="104"/>
      <c r="P16" s="104"/>
      <c r="Q16" s="104"/>
      <c r="R16" s="104"/>
      <c r="S16" s="105"/>
    </row>
    <row r="17" spans="2:19" ht="36" x14ac:dyDescent="0.2">
      <c r="B17" s="98" t="s">
        <v>479</v>
      </c>
      <c r="C17" s="99" t="s">
        <v>159</v>
      </c>
      <c r="D17" s="106"/>
      <c r="E17" s="106"/>
      <c r="F17" s="106"/>
      <c r="G17" s="106"/>
      <c r="H17" s="106"/>
      <c r="I17" s="106"/>
      <c r="J17" s="106"/>
      <c r="K17" s="106"/>
      <c r="L17" s="106"/>
      <c r="M17" s="106"/>
      <c r="N17" s="106"/>
      <c r="O17" s="106"/>
      <c r="P17" s="106"/>
      <c r="Q17" s="106"/>
      <c r="R17" s="106"/>
      <c r="S17" s="107"/>
    </row>
    <row r="18" spans="2:19" ht="36" x14ac:dyDescent="0.2">
      <c r="B18" s="101" t="s">
        <v>480</v>
      </c>
      <c r="C18" s="15" t="s">
        <v>160</v>
      </c>
      <c r="D18" s="102">
        <v>0</v>
      </c>
      <c r="E18" s="102">
        <v>0</v>
      </c>
      <c r="F18" s="102">
        <v>0</v>
      </c>
      <c r="G18" s="102">
        <v>0</v>
      </c>
      <c r="H18" s="102">
        <v>0</v>
      </c>
      <c r="I18" s="102">
        <v>0</v>
      </c>
      <c r="J18" s="102">
        <f>'VRPP 2 lentelė'!L29</f>
        <v>692819.57000000007</v>
      </c>
      <c r="K18" s="102">
        <f>'VRPP 2 lentelė'!Q29</f>
        <v>588896.63</v>
      </c>
      <c r="L18" s="102">
        <v>0</v>
      </c>
      <c r="M18" s="102">
        <v>0</v>
      </c>
      <c r="N18" s="102">
        <v>0</v>
      </c>
      <c r="O18" s="102">
        <v>0</v>
      </c>
      <c r="P18" s="102">
        <v>0</v>
      </c>
      <c r="Q18" s="102">
        <v>0</v>
      </c>
      <c r="R18" s="102">
        <f>D18+F18+H18+J18+L18+N18+P18</f>
        <v>692819.57000000007</v>
      </c>
      <c r="S18" s="9">
        <f>E18+G18+I18+K18+M18+O18+Q18</f>
        <v>588896.63</v>
      </c>
    </row>
    <row r="19" spans="2:19" ht="36" x14ac:dyDescent="0.2">
      <c r="B19" s="101" t="s">
        <v>481</v>
      </c>
      <c r="C19" s="15" t="s">
        <v>166</v>
      </c>
      <c r="D19" s="102">
        <v>0</v>
      </c>
      <c r="E19" s="102">
        <v>0</v>
      </c>
      <c r="F19" s="102">
        <v>0</v>
      </c>
      <c r="G19" s="102">
        <v>0</v>
      </c>
      <c r="H19" s="102">
        <v>0</v>
      </c>
      <c r="I19" s="102">
        <v>0</v>
      </c>
      <c r="J19" s="102">
        <f>'VRPP 2 lentelė'!L31+'VRPP 2 lentelė'!L32</f>
        <v>1231086</v>
      </c>
      <c r="K19" s="102">
        <f>'VRPP 2 lentelė'!Q31+'VRPP 2 lentelė'!Q32</f>
        <v>1029000</v>
      </c>
      <c r="L19" s="102">
        <v>0</v>
      </c>
      <c r="M19" s="102">
        <v>0</v>
      </c>
      <c r="N19" s="102">
        <v>0</v>
      </c>
      <c r="O19" s="102">
        <v>0</v>
      </c>
      <c r="P19" s="102">
        <v>0</v>
      </c>
      <c r="Q19" s="102">
        <v>0</v>
      </c>
      <c r="R19" s="102">
        <f>D19+F19+H19+J19+L19+N19+P19</f>
        <v>1231086</v>
      </c>
      <c r="S19" s="9">
        <f>E19+G19+I19+K19+M19+O19+Q19</f>
        <v>1029000</v>
      </c>
    </row>
    <row r="20" spans="2:19" ht="48" x14ac:dyDescent="0.2">
      <c r="B20" s="108" t="s">
        <v>482</v>
      </c>
      <c r="C20" s="109" t="s">
        <v>172</v>
      </c>
      <c r="D20" s="110"/>
      <c r="E20" s="110"/>
      <c r="F20" s="110"/>
      <c r="G20" s="110"/>
      <c r="H20" s="110"/>
      <c r="I20" s="110"/>
      <c r="J20" s="110"/>
      <c r="K20" s="110"/>
      <c r="L20" s="110"/>
      <c r="M20" s="110"/>
      <c r="N20" s="110"/>
      <c r="O20" s="110"/>
      <c r="P20" s="110"/>
      <c r="Q20" s="110"/>
      <c r="R20" s="110"/>
      <c r="S20" s="111"/>
    </row>
    <row r="21" spans="2:19" ht="24" x14ac:dyDescent="0.2">
      <c r="B21" s="98" t="s">
        <v>483</v>
      </c>
      <c r="C21" s="99" t="s">
        <v>173</v>
      </c>
      <c r="D21" s="106"/>
      <c r="E21" s="106"/>
      <c r="F21" s="106"/>
      <c r="G21" s="106"/>
      <c r="H21" s="106"/>
      <c r="I21" s="106"/>
      <c r="J21" s="106"/>
      <c r="K21" s="106"/>
      <c r="L21" s="106"/>
      <c r="M21" s="106"/>
      <c r="N21" s="106"/>
      <c r="O21" s="106"/>
      <c r="P21" s="106"/>
      <c r="Q21" s="106"/>
      <c r="R21" s="106"/>
      <c r="S21" s="107"/>
    </row>
    <row r="22" spans="2:19" ht="36" x14ac:dyDescent="0.2">
      <c r="B22" s="101" t="s">
        <v>484</v>
      </c>
      <c r="C22" s="15" t="s">
        <v>174</v>
      </c>
      <c r="D22" s="102">
        <v>0</v>
      </c>
      <c r="E22" s="102">
        <v>0</v>
      </c>
      <c r="F22" s="102">
        <v>0</v>
      </c>
      <c r="G22" s="102">
        <v>0</v>
      </c>
      <c r="H22" s="102">
        <v>0</v>
      </c>
      <c r="I22" s="102">
        <v>0</v>
      </c>
      <c r="J22" s="102">
        <f>'VRPP 2 lentelė'!L36+'VRPP 2 lentelė'!L37+'VRPP 2 lentelė'!L39</f>
        <v>852074.03</v>
      </c>
      <c r="K22" s="102">
        <f>'VRPP 2 lentelė'!Q36+'VRPP 2 lentelė'!Q37+'VRPP 2 lentelė'!Q39</f>
        <v>724262.92</v>
      </c>
      <c r="L22" s="102">
        <v>0</v>
      </c>
      <c r="M22" s="102">
        <v>0</v>
      </c>
      <c r="N22" s="102">
        <f>'VRPP 2 lentelė'!L38</f>
        <v>191592.03</v>
      </c>
      <c r="O22" s="102">
        <f>'VRPP 2 lentelė'!Q38</f>
        <v>162503.85</v>
      </c>
      <c r="P22" s="102">
        <v>0</v>
      </c>
      <c r="Q22" s="102">
        <v>0</v>
      </c>
      <c r="R22" s="102">
        <f>D22+F22+H22+J22+L22+N22+P22</f>
        <v>1043666.06</v>
      </c>
      <c r="S22" s="9">
        <f>E22+G22+I22+K22+M22+O22+Q22</f>
        <v>886766.77</v>
      </c>
    </row>
    <row r="23" spans="2:19" ht="54" customHeight="1" x14ac:dyDescent="0.2">
      <c r="B23" s="112" t="s">
        <v>485</v>
      </c>
      <c r="C23" s="113" t="s">
        <v>188</v>
      </c>
      <c r="D23" s="114"/>
      <c r="E23" s="114"/>
      <c r="F23" s="114"/>
      <c r="G23" s="115"/>
      <c r="H23" s="115"/>
      <c r="I23" s="115"/>
      <c r="J23" s="115"/>
      <c r="K23" s="115"/>
      <c r="L23" s="115"/>
      <c r="M23" s="115"/>
      <c r="N23" s="115"/>
      <c r="O23" s="115"/>
      <c r="P23" s="115"/>
      <c r="Q23" s="115"/>
      <c r="R23" s="115"/>
      <c r="S23" s="115"/>
    </row>
    <row r="24" spans="2:19" ht="24" x14ac:dyDescent="0.2">
      <c r="B24" s="101" t="s">
        <v>486</v>
      </c>
      <c r="C24" s="15" t="s">
        <v>189</v>
      </c>
      <c r="D24" s="102">
        <v>0</v>
      </c>
      <c r="E24" s="102">
        <v>0</v>
      </c>
      <c r="F24" s="102">
        <v>0</v>
      </c>
      <c r="G24" s="9">
        <v>0</v>
      </c>
      <c r="H24" s="9">
        <f>'VRPP 2 lentelė'!L42+'VRPP 2 lentelė'!L43+'VRPP 2 lentelė'!L44+'VRPP 2 lentelė'!L45+'VRPP 2 lentelė'!L46</f>
        <v>3323155.7299999995</v>
      </c>
      <c r="I24" s="9">
        <f>'VRPP 2 lentelė'!Q42+'VRPP 2 lentelė'!Q43+'VRPP 2 lentelė'!Q44+'VRPP 2 lentelė'!Q45+'VRPP 2 lentelė'!Q46</f>
        <v>2824678.54</v>
      </c>
      <c r="J24" s="9">
        <v>0</v>
      </c>
      <c r="K24" s="9">
        <v>0</v>
      </c>
      <c r="L24" s="9">
        <v>0</v>
      </c>
      <c r="M24" s="9">
        <v>0</v>
      </c>
      <c r="N24" s="9">
        <v>0</v>
      </c>
      <c r="O24" s="9">
        <v>0</v>
      </c>
      <c r="P24" s="9">
        <v>0</v>
      </c>
      <c r="Q24" s="9">
        <v>0</v>
      </c>
      <c r="R24" s="9">
        <f t="shared" ref="R24:S27" si="0">D24+F24+H24+J24+L24+N24+P24</f>
        <v>3323155.7299999995</v>
      </c>
      <c r="S24" s="9">
        <f t="shared" si="0"/>
        <v>2824678.54</v>
      </c>
    </row>
    <row r="25" spans="2:19" ht="36" x14ac:dyDescent="0.2">
      <c r="B25" s="101" t="s">
        <v>487</v>
      </c>
      <c r="C25" s="15" t="s">
        <v>201</v>
      </c>
      <c r="D25" s="102">
        <v>0</v>
      </c>
      <c r="E25" s="102">
        <v>0</v>
      </c>
      <c r="F25" s="102">
        <v>0</v>
      </c>
      <c r="G25" s="9">
        <v>0</v>
      </c>
      <c r="H25" s="9">
        <v>0</v>
      </c>
      <c r="I25" s="9">
        <v>0</v>
      </c>
      <c r="J25" s="9">
        <v>0</v>
      </c>
      <c r="K25" s="9">
        <v>0</v>
      </c>
      <c r="L25" s="9">
        <f>'VRPP 2 lentelė'!L48+'VRPP 2 lentelė'!L49+'VRPP 2 lentelė'!L69+'VRPP 2 lentelė'!L70+'VRPP 2 lentelė'!L71+'VRPP 2 lentelė'!L72+'VRPP 2 lentelė'!L73+'VRPP 2 lentelė'!L74</f>
        <v>624533.69999999995</v>
      </c>
      <c r="M25" s="9">
        <f>'VRPP 2 lentelė'!Q48+'VRPP 2 lentelė'!Q49+'VRPP 2 lentelė'!Q69+'VRPP 2 lentelė'!Q70+'VRPP 2 lentelė'!Q71+'VRPP 2 lentelė'!Q72+'VRPP 2 lentelė'!Q73+'VRPP 2 lentelė'!Q74</f>
        <v>530853.62</v>
      </c>
      <c r="N25" s="9">
        <f>'VRPP 2 lentelė'!L50+'VRPP 2 lentelė'!L51+'VRPP 2 lentelė'!L52+'VRPP 2 lentelė'!L53+'VRPP 2 lentelė'!L54+'VRPP 2 lentelė'!L55+'VRPP 2 lentelė'!L56+'VRPP 2 lentelė'!L57+'VRPP 2 lentelė'!L58+'VRPP 2 lentelė'!L59+'VRPP 2 lentelė'!L60+'VRPP 2 lentelė'!L61+'VRPP 2 lentelė'!L62+'VRPP 2 lentelė'!L63+'VRPP 2 lentelė'!L64+'VRPP 2 lentelė'!L65+'VRPP 2 lentelė'!L66+'VRPP 2 lentelė'!L67+'VRPP 2 lentelė'!L68</f>
        <v>1032230.0399999999</v>
      </c>
      <c r="O25" s="9">
        <f>'VRPP 2 lentelė'!Q50+'VRPP 2 lentelė'!Q51+'VRPP 2 lentelė'!Q52+'VRPP 2 lentelė'!Q53+'VRPP 2 lentelė'!Q54+'VRPP 2 lentelė'!Q55+'VRPP 2 lentelė'!Q56+'VRPP 2 lentelė'!Q57+'VRPP 2 lentelė'!Q58+'VRPP 2 lentelė'!Q59+'VRPP 2 lentelė'!Q60+'VRPP 2 lentelė'!Q61+'VRPP 2 lentelė'!Q62+'VRPP 2 lentelė'!Q63+'VRPP 2 lentelė'!Q64+'VRPP 2 lentelė'!Q65+'VRPP 2 lentelė'!Q66+'VRPP 2 lentelė'!Q67+'VRPP 2 lentelė'!Q68</f>
        <v>856431</v>
      </c>
      <c r="P25" s="9">
        <v>0</v>
      </c>
      <c r="Q25" s="9">
        <v>0</v>
      </c>
      <c r="R25" s="9">
        <f t="shared" si="0"/>
        <v>1656763.7399999998</v>
      </c>
      <c r="S25" s="9">
        <f t="shared" si="0"/>
        <v>1387284.62</v>
      </c>
    </row>
    <row r="26" spans="2:19" ht="36" x14ac:dyDescent="0.2">
      <c r="B26" s="101" t="s">
        <v>488</v>
      </c>
      <c r="C26" s="15" t="s">
        <v>462</v>
      </c>
      <c r="D26" s="102">
        <v>0</v>
      </c>
      <c r="E26" s="102">
        <v>0</v>
      </c>
      <c r="F26" s="102">
        <v>0</v>
      </c>
      <c r="G26" s="9">
        <v>0</v>
      </c>
      <c r="H26" s="9">
        <v>0</v>
      </c>
      <c r="I26" s="9">
        <v>0</v>
      </c>
      <c r="J26" s="9">
        <v>0</v>
      </c>
      <c r="K26" s="9">
        <v>0</v>
      </c>
      <c r="L26" s="9">
        <f>'VRPP 2 lentelė'!L76+'VRPP 2 lentelė'!L77+'VRPP 2 lentelė'!L78</f>
        <v>664322.56000000006</v>
      </c>
      <c r="M26" s="9">
        <f>'VRPP 2 lentelė'!Q76+'VRPP 2 lentelė'!Q77+'VRPP 2 lentelė'!Q78</f>
        <v>564673.56000000006</v>
      </c>
      <c r="N26" s="9">
        <v>0</v>
      </c>
      <c r="O26" s="9">
        <v>0</v>
      </c>
      <c r="P26" s="9">
        <v>0</v>
      </c>
      <c r="Q26" s="9">
        <v>0</v>
      </c>
      <c r="R26" s="9">
        <f t="shared" si="0"/>
        <v>664322.56000000006</v>
      </c>
      <c r="S26" s="9">
        <f t="shared" si="0"/>
        <v>564673.56000000006</v>
      </c>
    </row>
    <row r="27" spans="2:19" ht="72" x14ac:dyDescent="0.2">
      <c r="B27" s="101" t="s">
        <v>489</v>
      </c>
      <c r="C27" s="15" t="s">
        <v>284</v>
      </c>
      <c r="D27" s="102">
        <v>0</v>
      </c>
      <c r="E27" s="102">
        <v>0</v>
      </c>
      <c r="F27" s="102">
        <v>0</v>
      </c>
      <c r="G27" s="9">
        <v>0</v>
      </c>
      <c r="H27" s="9">
        <v>0</v>
      </c>
      <c r="I27" s="9">
        <v>0</v>
      </c>
      <c r="J27" s="9">
        <v>0</v>
      </c>
      <c r="K27" s="9">
        <v>0</v>
      </c>
      <c r="L27" s="9">
        <f>'VRPP 2 lentelė'!L80+'VRPP 2 lentelė'!L81+'VRPP 2 lentelė'!L82+'VRPP 2 lentelė'!L83+'VRPP 2 lentelė'!L84</f>
        <v>74983.87</v>
      </c>
      <c r="M27" s="9">
        <f>'VRPP 2 lentelė'!Q80+'VRPP 2 lentelė'!Q81+'VRPP 2 lentelė'!Q82+'VRPP 2 lentelė'!Q83+'VRPP 2 lentelė'!Q84</f>
        <v>63735.99</v>
      </c>
      <c r="N27" s="9">
        <v>0</v>
      </c>
      <c r="O27" s="9">
        <v>0</v>
      </c>
      <c r="P27" s="9">
        <v>0</v>
      </c>
      <c r="Q27" s="9">
        <v>0</v>
      </c>
      <c r="R27" s="9">
        <f t="shared" si="0"/>
        <v>74983.87</v>
      </c>
      <c r="S27" s="9">
        <f t="shared" si="0"/>
        <v>63735.99</v>
      </c>
    </row>
    <row r="28" spans="2:19" ht="25.5" customHeight="1" x14ac:dyDescent="0.2">
      <c r="B28" s="94" t="s">
        <v>504</v>
      </c>
      <c r="C28" s="116" t="s">
        <v>300</v>
      </c>
      <c r="D28" s="102"/>
      <c r="E28" s="102"/>
      <c r="F28" s="102"/>
      <c r="G28" s="9"/>
      <c r="H28" s="9"/>
      <c r="I28" s="9"/>
      <c r="J28" s="9"/>
      <c r="K28" s="9"/>
      <c r="L28" s="9"/>
      <c r="M28" s="9"/>
      <c r="N28" s="9"/>
      <c r="O28" s="9"/>
      <c r="P28" s="9"/>
      <c r="Q28" s="9"/>
      <c r="R28" s="9"/>
      <c r="S28" s="9"/>
    </row>
    <row r="29" spans="2:19" ht="36" x14ac:dyDescent="0.2">
      <c r="B29" s="117" t="s">
        <v>490</v>
      </c>
      <c r="C29" s="118" t="s">
        <v>301</v>
      </c>
      <c r="D29" s="119"/>
      <c r="E29" s="119"/>
      <c r="F29" s="119"/>
      <c r="G29" s="120"/>
      <c r="H29" s="120"/>
      <c r="I29" s="120"/>
      <c r="J29" s="120"/>
      <c r="K29" s="120"/>
      <c r="L29" s="120"/>
      <c r="M29" s="120"/>
      <c r="N29" s="120"/>
      <c r="O29" s="120"/>
      <c r="P29" s="120"/>
      <c r="Q29" s="120"/>
      <c r="R29" s="120"/>
      <c r="S29" s="120"/>
    </row>
    <row r="30" spans="2:19" ht="48" x14ac:dyDescent="0.2">
      <c r="B30" s="121" t="s">
        <v>491</v>
      </c>
      <c r="C30" s="113" t="s">
        <v>302</v>
      </c>
      <c r="D30" s="114"/>
      <c r="E30" s="114"/>
      <c r="F30" s="114"/>
      <c r="G30" s="115"/>
      <c r="H30" s="115"/>
      <c r="I30" s="115"/>
      <c r="J30" s="115"/>
      <c r="K30" s="115"/>
      <c r="L30" s="115"/>
      <c r="M30" s="115"/>
      <c r="N30" s="115"/>
      <c r="O30" s="115"/>
      <c r="P30" s="115"/>
      <c r="Q30" s="115"/>
      <c r="R30" s="115"/>
      <c r="S30" s="115"/>
    </row>
    <row r="31" spans="2:19" ht="24" x14ac:dyDescent="0.2">
      <c r="B31" s="101" t="s">
        <v>493</v>
      </c>
      <c r="C31" s="15" t="s">
        <v>303</v>
      </c>
      <c r="D31" s="102">
        <v>0</v>
      </c>
      <c r="E31" s="102">
        <v>0</v>
      </c>
      <c r="F31" s="102">
        <v>0</v>
      </c>
      <c r="G31" s="9">
        <v>0</v>
      </c>
      <c r="H31" s="9">
        <v>0</v>
      </c>
      <c r="I31" s="9">
        <v>0</v>
      </c>
      <c r="J31" s="9">
        <v>0</v>
      </c>
      <c r="K31" s="9">
        <v>0</v>
      </c>
      <c r="L31" s="9">
        <v>0</v>
      </c>
      <c r="M31" s="9">
        <v>0</v>
      </c>
      <c r="N31" s="9">
        <f>'VRPP 2 lentelė'!L89</f>
        <v>993615.3</v>
      </c>
      <c r="O31" s="9">
        <f>'VRPP 2 lentelė'!Q89</f>
        <v>844573</v>
      </c>
      <c r="P31" s="9">
        <v>0</v>
      </c>
      <c r="Q31" s="9">
        <v>0</v>
      </c>
      <c r="R31" s="9">
        <f t="shared" ref="R31:S34" si="1">D31+F31+H31+J31+L31+N31+P31</f>
        <v>993615.3</v>
      </c>
      <c r="S31" s="9">
        <f t="shared" si="1"/>
        <v>844573</v>
      </c>
    </row>
    <row r="32" spans="2:19" ht="48" x14ac:dyDescent="0.2">
      <c r="B32" s="101" t="s">
        <v>492</v>
      </c>
      <c r="C32" s="15" t="s">
        <v>309</v>
      </c>
      <c r="D32" s="102">
        <v>0</v>
      </c>
      <c r="E32" s="102">
        <v>0</v>
      </c>
      <c r="F32" s="102">
        <v>0</v>
      </c>
      <c r="G32" s="9">
        <v>0</v>
      </c>
      <c r="H32" s="9">
        <v>0</v>
      </c>
      <c r="I32" s="9">
        <v>0</v>
      </c>
      <c r="J32" s="9">
        <v>0</v>
      </c>
      <c r="K32" s="9">
        <v>0</v>
      </c>
      <c r="L32" s="9">
        <v>0</v>
      </c>
      <c r="M32" s="9">
        <v>0</v>
      </c>
      <c r="N32" s="9">
        <v>0</v>
      </c>
      <c r="O32" s="9">
        <v>0</v>
      </c>
      <c r="P32" s="9">
        <f>'VRPP 2 lentelė'!L91</f>
        <v>1298334.1200000001</v>
      </c>
      <c r="Q32" s="9">
        <f>'VRPP 2 lentelė'!Q91</f>
        <v>1103584</v>
      </c>
      <c r="R32" s="9">
        <f t="shared" si="1"/>
        <v>1298334.1200000001</v>
      </c>
      <c r="S32" s="9">
        <f t="shared" si="1"/>
        <v>1103584</v>
      </c>
    </row>
    <row r="33" spans="2:20" ht="24" x14ac:dyDescent="0.2">
      <c r="B33" s="101" t="s">
        <v>494</v>
      </c>
      <c r="C33" s="15" t="s">
        <v>314</v>
      </c>
      <c r="D33" s="102">
        <v>0</v>
      </c>
      <c r="E33" s="102">
        <v>0</v>
      </c>
      <c r="F33" s="102">
        <v>0</v>
      </c>
      <c r="G33" s="9">
        <v>0</v>
      </c>
      <c r="H33" s="9">
        <v>0</v>
      </c>
      <c r="I33" s="9">
        <v>0</v>
      </c>
      <c r="J33" s="9">
        <f>'VRPP 2 lentelė'!L97</f>
        <v>383477.23000000004</v>
      </c>
      <c r="K33" s="9">
        <f>'VRPP 2 lentelė'!Q97</f>
        <v>325955.65000000002</v>
      </c>
      <c r="L33" s="9">
        <f>'VRPP 2 lentelė'!L93+'VRPP 2 lentelė'!L94+'VRPP 2 lentelė'!L95+'VRPP 2 lentelė'!L96+'VRPP 2 lentelė'!L99</f>
        <v>2624927.5299999998</v>
      </c>
      <c r="M33" s="9">
        <f>'VRPP 2 lentelė'!Q93+'VRPP 2 lentelė'!Q94+'VRPP 2 lentelė'!Q95+'VRPP 2 lentelė'!Q96+'VRPP 2 lentelė'!Q99</f>
        <v>1823683.2000000002</v>
      </c>
      <c r="N33" s="9">
        <f>'VRPP 2 lentelė'!L98</f>
        <v>1030366</v>
      </c>
      <c r="O33" s="9">
        <f>'VRPP 2 lentelė'!Q98</f>
        <v>875811</v>
      </c>
      <c r="P33" s="9">
        <f>'VRPP 2 lentelė'!L100</f>
        <v>450000</v>
      </c>
      <c r="Q33" s="9">
        <f>'VRPP 2 lentelė'!Q100</f>
        <v>281118.8</v>
      </c>
      <c r="R33" s="9">
        <f t="shared" si="1"/>
        <v>4488770.76</v>
      </c>
      <c r="S33" s="9">
        <f t="shared" si="1"/>
        <v>3306568.65</v>
      </c>
    </row>
    <row r="34" spans="2:20" ht="36" x14ac:dyDescent="0.2">
      <c r="B34" s="101" t="s">
        <v>495</v>
      </c>
      <c r="C34" s="15" t="s">
        <v>331</v>
      </c>
      <c r="D34" s="102">
        <v>0</v>
      </c>
      <c r="E34" s="102">
        <v>0</v>
      </c>
      <c r="F34" s="102">
        <v>0</v>
      </c>
      <c r="G34" s="9">
        <v>0</v>
      </c>
      <c r="H34" s="9">
        <v>0</v>
      </c>
      <c r="I34" s="9">
        <v>0</v>
      </c>
      <c r="J34" s="9">
        <v>0</v>
      </c>
      <c r="K34" s="9">
        <v>0</v>
      </c>
      <c r="L34" s="9">
        <f>'VRPP 2 lentelė'!L103+'VRPP 2 lentelė'!L104+'VRPP 2 lentelė'!L106</f>
        <v>349147.81000000006</v>
      </c>
      <c r="M34" s="9">
        <f>'VRPP 2 lentelė'!Q103+'VRPP 2 lentelė'!Q104+'VRPP 2 lentelė'!Q106</f>
        <v>178653.56</v>
      </c>
      <c r="N34" s="9">
        <f>'VRPP 2 lentelė'!L102+'VRPP 2 lentelė'!L105</f>
        <v>292679.34999999998</v>
      </c>
      <c r="O34" s="9">
        <f>'VRPP 2 lentelė'!Q102+'VRPP 2 lentelė'!Q105</f>
        <v>248777.44</v>
      </c>
      <c r="P34" s="9">
        <v>0</v>
      </c>
      <c r="Q34" s="9">
        <v>0</v>
      </c>
      <c r="R34" s="9">
        <f t="shared" si="1"/>
        <v>641827.16</v>
      </c>
      <c r="S34" s="9">
        <f t="shared" si="1"/>
        <v>427431</v>
      </c>
    </row>
    <row r="35" spans="2:20" ht="51.75" customHeight="1" x14ac:dyDescent="0.2">
      <c r="B35" s="121" t="s">
        <v>496</v>
      </c>
      <c r="C35" s="113" t="s">
        <v>343</v>
      </c>
      <c r="D35" s="114"/>
      <c r="E35" s="114"/>
      <c r="F35" s="114"/>
      <c r="G35" s="115"/>
      <c r="H35" s="115"/>
      <c r="I35" s="115"/>
      <c r="J35" s="115"/>
      <c r="K35" s="115"/>
      <c r="L35" s="115"/>
      <c r="M35" s="115"/>
      <c r="N35" s="115"/>
      <c r="O35" s="115"/>
      <c r="P35" s="115"/>
      <c r="Q35" s="115"/>
      <c r="R35" s="115"/>
      <c r="S35" s="115"/>
    </row>
    <row r="36" spans="2:20" ht="60" x14ac:dyDescent="0.2">
      <c r="B36" s="101" t="s">
        <v>497</v>
      </c>
      <c r="C36" s="15" t="s">
        <v>344</v>
      </c>
      <c r="D36" s="102">
        <v>0</v>
      </c>
      <c r="E36" s="102">
        <v>0</v>
      </c>
      <c r="F36" s="102">
        <v>0</v>
      </c>
      <c r="G36" s="9">
        <v>0</v>
      </c>
      <c r="H36" s="9">
        <f>'VRPP 2 lentelė'!L109</f>
        <v>57925</v>
      </c>
      <c r="I36" s="9">
        <f>'VRPP 2 lentelė'!Q109</f>
        <v>49235</v>
      </c>
      <c r="J36" s="9">
        <v>0</v>
      </c>
      <c r="K36" s="9">
        <v>0</v>
      </c>
      <c r="L36" s="9">
        <v>0</v>
      </c>
      <c r="M36" s="9">
        <v>0</v>
      </c>
      <c r="N36" s="9">
        <v>0</v>
      </c>
      <c r="O36" s="9">
        <v>0</v>
      </c>
      <c r="P36" s="9">
        <v>0</v>
      </c>
      <c r="Q36" s="9">
        <v>0</v>
      </c>
      <c r="R36" s="9">
        <f>D36+F36+H36+J36+L36+N36+P36</f>
        <v>57925</v>
      </c>
      <c r="S36" s="9">
        <f>E36+G36+I36+K36+M36+O36+Q36</f>
        <v>49235</v>
      </c>
    </row>
    <row r="37" spans="2:20" ht="24" x14ac:dyDescent="0.2">
      <c r="B37" s="121" t="s">
        <v>498</v>
      </c>
      <c r="C37" s="113" t="s">
        <v>474</v>
      </c>
      <c r="D37" s="114"/>
      <c r="E37" s="114"/>
      <c r="F37" s="114"/>
      <c r="G37" s="115"/>
      <c r="H37" s="115"/>
      <c r="I37" s="115"/>
      <c r="J37" s="115"/>
      <c r="K37" s="115"/>
      <c r="L37" s="115"/>
      <c r="M37" s="115"/>
      <c r="N37" s="115"/>
      <c r="O37" s="115"/>
      <c r="P37" s="115"/>
      <c r="Q37" s="115"/>
      <c r="R37" s="115"/>
      <c r="S37" s="115"/>
    </row>
    <row r="38" spans="2:20" ht="24" x14ac:dyDescent="0.2">
      <c r="B38" s="101" t="s">
        <v>499</v>
      </c>
      <c r="C38" s="15" t="s">
        <v>350</v>
      </c>
      <c r="D38" s="102">
        <v>0</v>
      </c>
      <c r="E38" s="102">
        <v>0</v>
      </c>
      <c r="F38" s="102">
        <v>0</v>
      </c>
      <c r="G38" s="9">
        <v>0</v>
      </c>
      <c r="H38" s="9">
        <v>0</v>
      </c>
      <c r="I38" s="9">
        <v>0</v>
      </c>
      <c r="J38" s="9">
        <f>'VRPP 2 lentelė'!L112</f>
        <v>2559135.1500000004</v>
      </c>
      <c r="K38" s="9">
        <f>'VRPP 2 lentelė'!Q112</f>
        <v>2175264.87</v>
      </c>
      <c r="L38" s="9">
        <v>0</v>
      </c>
      <c r="M38" s="9">
        <v>0</v>
      </c>
      <c r="N38" s="9">
        <v>0</v>
      </c>
      <c r="O38" s="9">
        <v>0</v>
      </c>
      <c r="P38" s="9">
        <v>0</v>
      </c>
      <c r="Q38" s="9">
        <v>0</v>
      </c>
      <c r="R38" s="9">
        <f t="shared" ref="R38:S41" si="2">D38+F38+H38+J38+L38+N38+P38</f>
        <v>2559135.1500000004</v>
      </c>
      <c r="S38" s="9">
        <f t="shared" si="2"/>
        <v>2175264.87</v>
      </c>
    </row>
    <row r="39" spans="2:20" ht="48" x14ac:dyDescent="0.2">
      <c r="B39" s="101" t="s">
        <v>500</v>
      </c>
      <c r="C39" s="15" t="s">
        <v>356</v>
      </c>
      <c r="D39" s="102">
        <v>0</v>
      </c>
      <c r="E39" s="102">
        <v>0</v>
      </c>
      <c r="F39" s="102">
        <v>0</v>
      </c>
      <c r="G39" s="9">
        <v>0</v>
      </c>
      <c r="H39" s="9">
        <v>0</v>
      </c>
      <c r="I39" s="9">
        <v>0</v>
      </c>
      <c r="J39" s="9">
        <f>'VRPP 2 lentelė'!L114</f>
        <v>4477307</v>
      </c>
      <c r="K39" s="9">
        <f>'VRPP 2 lentelė'!Q114</f>
        <v>3805710.95</v>
      </c>
      <c r="L39" s="9">
        <v>0</v>
      </c>
      <c r="M39" s="9">
        <v>0</v>
      </c>
      <c r="N39" s="9">
        <v>0</v>
      </c>
      <c r="O39" s="9">
        <v>0</v>
      </c>
      <c r="P39" s="9">
        <v>0</v>
      </c>
      <c r="Q39" s="9">
        <v>0</v>
      </c>
      <c r="R39" s="9">
        <f t="shared" si="2"/>
        <v>4477307</v>
      </c>
      <c r="S39" s="9">
        <f t="shared" si="2"/>
        <v>3805710.95</v>
      </c>
    </row>
    <row r="40" spans="2:20" ht="60" x14ac:dyDescent="0.2">
      <c r="B40" s="101" t="s">
        <v>501</v>
      </c>
      <c r="C40" s="15" t="s">
        <v>362</v>
      </c>
      <c r="D40" s="102">
        <v>0</v>
      </c>
      <c r="E40" s="102">
        <v>0</v>
      </c>
      <c r="F40" s="102">
        <v>0</v>
      </c>
      <c r="G40" s="9">
        <v>0</v>
      </c>
      <c r="H40" s="9">
        <f>'VRPP 2 lentelė'!L116</f>
        <v>845515.15</v>
      </c>
      <c r="I40" s="9">
        <f>'VRPP 2 lentelė'!Q116</f>
        <v>575597.03</v>
      </c>
      <c r="J40" s="9">
        <f>'VRPP 2 lentelė'!L117+'VRPP 2 lentelė'!L118+'VRPP 2 lentelė'!L119+'VRPP 2 lentelė'!L120</f>
        <v>8075414.3399999999</v>
      </c>
      <c r="K40" s="9">
        <f>'VRPP 2 lentelė'!Q117+'VRPP 2 lentelė'!Q118+'VRPP 2 lentelė'!Q119+'VRPP 2 lentelė'!Q120</f>
        <v>5141831.01</v>
      </c>
      <c r="L40" s="9">
        <v>0</v>
      </c>
      <c r="M40" s="9">
        <v>0</v>
      </c>
      <c r="N40" s="9">
        <f>'VRPP 2 lentelė'!L121+'VRPP 2 lentelė'!L122+'VRPP 2 lentelė'!L123+'VRPP 2 lentelė'!L124</f>
        <v>2335184.38</v>
      </c>
      <c r="O40" s="9">
        <f>'VRPP 2 lentelė'!Q121+'VRPP 2 lentelė'!Q122+'VRPP 2 lentelė'!Q123+'VRPP 2 lentelė'!Q124</f>
        <v>1693650.22</v>
      </c>
      <c r="P40" s="9">
        <v>0</v>
      </c>
      <c r="Q40" s="9">
        <v>0</v>
      </c>
      <c r="R40" s="9">
        <f t="shared" si="2"/>
        <v>11256113.870000001</v>
      </c>
      <c r="S40" s="9">
        <f t="shared" si="2"/>
        <v>7411078.2599999998</v>
      </c>
    </row>
    <row r="41" spans="2:20" ht="24" x14ac:dyDescent="0.2">
      <c r="B41" s="101" t="s">
        <v>502</v>
      </c>
      <c r="C41" s="15" t="s">
        <v>387</v>
      </c>
      <c r="D41" s="102">
        <v>0</v>
      </c>
      <c r="E41" s="102">
        <v>0</v>
      </c>
      <c r="F41" s="102">
        <v>0</v>
      </c>
      <c r="G41" s="9">
        <v>0</v>
      </c>
      <c r="H41" s="9">
        <v>0</v>
      </c>
      <c r="I41" s="9">
        <v>0</v>
      </c>
      <c r="J41" s="9">
        <f>'VRPP 2 lentelė'!L126+'VRPP 2 lentelė'!L128+'VRPP 2 lentelė'!L129+'VRPP 2 lentelė'!L131</f>
        <v>852225.52</v>
      </c>
      <c r="K41" s="9">
        <f>'VRPP 2 lentelė'!Q126+'VRPP 2 lentelė'!Q128+'VRPP 2 lentelė'!Q129+'VRPP 2 lentelė'!Q131</f>
        <v>724391.69000000006</v>
      </c>
      <c r="L41" s="9">
        <f>'VRPP 2 lentelė'!L130+'VRPP 2 lentelė'!L132</f>
        <v>1097687.8</v>
      </c>
      <c r="M41" s="9">
        <f>'VRPP 2 lentelė'!Q130+'VRPP 2 lentelė'!Q132</f>
        <v>933034.63</v>
      </c>
      <c r="N41" s="9">
        <f>'VRPP 2 lentelė'!L127</f>
        <v>296430.61</v>
      </c>
      <c r="O41" s="9">
        <f>'VRPP 2 lentelė'!Q127</f>
        <v>251966.01</v>
      </c>
      <c r="P41" s="9">
        <v>0</v>
      </c>
      <c r="Q41" s="9">
        <v>0</v>
      </c>
      <c r="R41" s="9">
        <f t="shared" si="2"/>
        <v>2246343.9300000002</v>
      </c>
      <c r="S41" s="9">
        <f t="shared" si="2"/>
        <v>1909392.33</v>
      </c>
    </row>
    <row r="42" spans="2:20" ht="24" x14ac:dyDescent="0.2">
      <c r="B42" s="117" t="s">
        <v>503</v>
      </c>
      <c r="C42" s="118" t="s">
        <v>403</v>
      </c>
      <c r="D42" s="119"/>
      <c r="E42" s="119"/>
      <c r="F42" s="119"/>
      <c r="G42" s="120"/>
      <c r="H42" s="120"/>
      <c r="I42" s="120"/>
      <c r="J42" s="120"/>
      <c r="K42" s="120"/>
      <c r="L42" s="120"/>
      <c r="M42" s="120"/>
      <c r="N42" s="120"/>
      <c r="O42" s="120"/>
      <c r="P42" s="120"/>
      <c r="Q42" s="120"/>
      <c r="R42" s="120"/>
      <c r="S42" s="120"/>
    </row>
    <row r="43" spans="2:20" ht="119.25" customHeight="1" x14ac:dyDescent="0.2">
      <c r="B43" s="121" t="s">
        <v>505</v>
      </c>
      <c r="C43" s="113" t="s">
        <v>404</v>
      </c>
      <c r="D43" s="114"/>
      <c r="E43" s="114"/>
      <c r="F43" s="114"/>
      <c r="G43" s="115"/>
      <c r="H43" s="115"/>
      <c r="I43" s="115"/>
      <c r="J43" s="115"/>
      <c r="K43" s="115"/>
      <c r="L43" s="115"/>
      <c r="M43" s="115"/>
      <c r="N43" s="115"/>
      <c r="O43" s="115"/>
      <c r="P43" s="115"/>
      <c r="Q43" s="115"/>
      <c r="R43" s="115"/>
      <c r="S43" s="115"/>
    </row>
    <row r="44" spans="2:20" ht="24" x14ac:dyDescent="0.2">
      <c r="B44" s="101" t="s">
        <v>506</v>
      </c>
      <c r="C44" s="15" t="s">
        <v>405</v>
      </c>
      <c r="D44" s="102">
        <v>0</v>
      </c>
      <c r="E44" s="102">
        <v>0</v>
      </c>
      <c r="F44" s="102">
        <v>0</v>
      </c>
      <c r="G44" s="9">
        <v>0</v>
      </c>
      <c r="H44" s="9">
        <f>'VRPP 2 lentelė'!L137</f>
        <v>1108031.3400000001</v>
      </c>
      <c r="I44" s="9">
        <f>'VRPP 2 lentelė'!Q137</f>
        <v>941826.63</v>
      </c>
      <c r="J44" s="9">
        <v>0</v>
      </c>
      <c r="K44" s="9">
        <v>0</v>
      </c>
      <c r="L44" s="9">
        <f>'VRPP 2 lentelė'!L136+'VRPP 2 lentelė'!L138+'VRPP 2 lentelė'!L139+'VRPP 2 lentelė'!L140+'VRPP 2 lentelė'!L141</f>
        <v>6194865.9299999997</v>
      </c>
      <c r="M44" s="9">
        <f>'VRPP 2 lentelė'!Q136+'VRPP 2 lentelė'!Q138+'VRPP 2 lentelė'!Q139+'VRPP 2 lentelė'!Q140+'VRPP 2 lentelė'!Q141</f>
        <v>5261478.9400000004</v>
      </c>
      <c r="N44" s="9">
        <v>0</v>
      </c>
      <c r="O44" s="9">
        <v>0</v>
      </c>
      <c r="P44" s="9">
        <v>0</v>
      </c>
      <c r="Q44" s="9">
        <v>0</v>
      </c>
      <c r="R44" s="9">
        <f t="shared" ref="R44:S46" si="3">D44+F44+H44+J44+L44+N44+P44</f>
        <v>7302897.2699999996</v>
      </c>
      <c r="S44" s="9">
        <f t="shared" si="3"/>
        <v>6203305.5700000003</v>
      </c>
    </row>
    <row r="45" spans="2:20" ht="36" x14ac:dyDescent="0.2">
      <c r="B45" s="101" t="s">
        <v>507</v>
      </c>
      <c r="C45" s="15" t="s">
        <v>420</v>
      </c>
      <c r="D45" s="102">
        <v>0</v>
      </c>
      <c r="E45" s="102">
        <v>0</v>
      </c>
      <c r="F45" s="102">
        <v>0</v>
      </c>
      <c r="G45" s="9">
        <v>0</v>
      </c>
      <c r="H45" s="9">
        <f>'VRPP 2 lentelė'!L143</f>
        <v>1022900</v>
      </c>
      <c r="I45" s="9">
        <f>'VRPP 2 lentelė'!Q143</f>
        <v>868900</v>
      </c>
      <c r="J45" s="9">
        <v>0</v>
      </c>
      <c r="K45" s="9">
        <v>0</v>
      </c>
      <c r="L45" s="9">
        <v>0</v>
      </c>
      <c r="M45" s="9">
        <v>0</v>
      </c>
      <c r="N45" s="9">
        <v>0</v>
      </c>
      <c r="O45" s="9">
        <v>0</v>
      </c>
      <c r="P45" s="9">
        <v>0</v>
      </c>
      <c r="Q45" s="9">
        <v>0</v>
      </c>
      <c r="R45" s="9">
        <f t="shared" si="3"/>
        <v>1022900</v>
      </c>
      <c r="S45" s="9">
        <f t="shared" si="3"/>
        <v>868900</v>
      </c>
      <c r="T45" s="24">
        <f>I44+M44</f>
        <v>6203305.5700000003</v>
      </c>
    </row>
    <row r="46" spans="2:20" ht="48" x14ac:dyDescent="0.2">
      <c r="B46" s="101" t="s">
        <v>508</v>
      </c>
      <c r="C46" s="15" t="s">
        <v>425</v>
      </c>
      <c r="D46" s="102">
        <v>0</v>
      </c>
      <c r="E46" s="102">
        <v>0</v>
      </c>
      <c r="F46" s="102">
        <v>0</v>
      </c>
      <c r="G46" s="9">
        <v>0</v>
      </c>
      <c r="H46" s="9">
        <v>0</v>
      </c>
      <c r="I46" s="9">
        <v>0</v>
      </c>
      <c r="J46" s="9">
        <v>0</v>
      </c>
      <c r="K46" s="9">
        <v>0</v>
      </c>
      <c r="L46" s="9">
        <f>'VRPP 2 lentelė'!L145</f>
        <v>598000</v>
      </c>
      <c r="M46" s="9">
        <f>'VRPP 2 lentelė'!Q145</f>
        <v>508300</v>
      </c>
      <c r="N46" s="9">
        <v>0</v>
      </c>
      <c r="O46" s="9">
        <v>0</v>
      </c>
      <c r="P46" s="9">
        <v>0</v>
      </c>
      <c r="Q46" s="9">
        <v>0</v>
      </c>
      <c r="R46" s="9">
        <f t="shared" si="3"/>
        <v>598000</v>
      </c>
      <c r="S46" s="9">
        <f t="shared" si="3"/>
        <v>508300</v>
      </c>
    </row>
    <row r="47" spans="2:20" ht="60" x14ac:dyDescent="0.2">
      <c r="B47" s="121" t="s">
        <v>509</v>
      </c>
      <c r="C47" s="113" t="s">
        <v>429</v>
      </c>
      <c r="D47" s="114"/>
      <c r="E47" s="114"/>
      <c r="F47" s="114"/>
      <c r="G47" s="115"/>
      <c r="H47" s="115"/>
      <c r="I47" s="115"/>
      <c r="J47" s="115"/>
      <c r="K47" s="115"/>
      <c r="L47" s="115"/>
      <c r="M47" s="115"/>
      <c r="N47" s="115"/>
      <c r="O47" s="115"/>
      <c r="P47" s="115"/>
      <c r="Q47" s="115"/>
      <c r="R47" s="115"/>
      <c r="S47" s="115"/>
    </row>
    <row r="48" spans="2:20" ht="36" x14ac:dyDescent="0.2">
      <c r="B48" s="101" t="s">
        <v>510</v>
      </c>
      <c r="C48" s="15" t="s">
        <v>475</v>
      </c>
      <c r="D48" s="102">
        <v>0</v>
      </c>
      <c r="E48" s="102">
        <v>0</v>
      </c>
      <c r="F48" s="102">
        <v>0</v>
      </c>
      <c r="G48" s="9">
        <v>0</v>
      </c>
      <c r="H48" s="9">
        <v>0</v>
      </c>
      <c r="I48" s="9">
        <v>0</v>
      </c>
      <c r="J48" s="9">
        <v>0</v>
      </c>
      <c r="K48" s="9">
        <v>0</v>
      </c>
      <c r="L48" s="9">
        <f>'VRPP 2 lentelė'!L148+'VRPP 2 lentelė'!L149+'VRPP 2 lentelė'!L150+'VRPP 2 lentelė'!L151+'VRPP 2 lentelė'!L152+'VRPP 2 lentelė'!L153</f>
        <v>4233531.8000000007</v>
      </c>
      <c r="M48" s="9">
        <f>'VRPP 2 lentelė'!Q148+'VRPP 2 lentelė'!Q149+'VRPP 2 lentelė'!Q150+'VRPP 2 lentelė'!Q151+'VRPP 2 lentelė'!Q152+'VRPP 2 lentelė'!Q153</f>
        <v>3577328.94</v>
      </c>
      <c r="N48" s="9">
        <v>0</v>
      </c>
      <c r="O48" s="9">
        <v>0</v>
      </c>
      <c r="P48" s="9">
        <v>0</v>
      </c>
      <c r="Q48" s="9">
        <v>0</v>
      </c>
      <c r="R48" s="9">
        <f>D48+F48+H48+J48+L48+N48+P48</f>
        <v>4233531.8000000007</v>
      </c>
      <c r="S48" s="9">
        <f>E48+G48+I48+K48+M48+O48+Q48</f>
        <v>3577328.94</v>
      </c>
    </row>
    <row r="49" spans="2:19" ht="48" x14ac:dyDescent="0.2">
      <c r="B49" s="101" t="s">
        <v>511</v>
      </c>
      <c r="C49" s="15" t="s">
        <v>444</v>
      </c>
      <c r="D49" s="102">
        <v>0</v>
      </c>
      <c r="E49" s="102">
        <v>0</v>
      </c>
      <c r="F49" s="102">
        <v>0</v>
      </c>
      <c r="G49" s="9">
        <v>0</v>
      </c>
      <c r="H49" s="9">
        <v>0</v>
      </c>
      <c r="I49" s="9">
        <v>0</v>
      </c>
      <c r="J49" s="9">
        <v>0</v>
      </c>
      <c r="K49" s="9">
        <v>0</v>
      </c>
      <c r="L49" s="9">
        <v>0</v>
      </c>
      <c r="M49" s="9">
        <v>0</v>
      </c>
      <c r="N49" s="9">
        <v>0</v>
      </c>
      <c r="O49" s="9">
        <v>0</v>
      </c>
      <c r="P49" s="9">
        <v>0</v>
      </c>
      <c r="Q49" s="9">
        <v>0</v>
      </c>
      <c r="R49" s="9">
        <f>'VRPP 2 lentelė'!L155</f>
        <v>4865298</v>
      </c>
      <c r="S49" s="9">
        <f>'VRPP 2 lentelė'!Q155</f>
        <v>3892238</v>
      </c>
    </row>
    <row r="50" spans="2:19" ht="24" x14ac:dyDescent="0.2">
      <c r="B50" s="94" t="s">
        <v>450</v>
      </c>
      <c r="C50" s="116" t="s">
        <v>451</v>
      </c>
      <c r="D50" s="102"/>
      <c r="E50" s="102"/>
      <c r="F50" s="102"/>
      <c r="G50" s="9"/>
      <c r="H50" s="9"/>
      <c r="I50" s="9"/>
      <c r="J50" s="9"/>
      <c r="K50" s="9"/>
      <c r="L50" s="9"/>
      <c r="M50" s="9"/>
      <c r="N50" s="9"/>
      <c r="O50" s="9"/>
      <c r="P50" s="9"/>
      <c r="Q50" s="9"/>
      <c r="R50" s="9"/>
      <c r="S50" s="9"/>
    </row>
    <row r="51" spans="2:19" ht="60" x14ac:dyDescent="0.2">
      <c r="B51" s="117" t="s">
        <v>512</v>
      </c>
      <c r="C51" s="118" t="s">
        <v>452</v>
      </c>
      <c r="D51" s="119"/>
      <c r="E51" s="119"/>
      <c r="F51" s="119"/>
      <c r="G51" s="120"/>
      <c r="H51" s="120"/>
      <c r="I51" s="120"/>
      <c r="J51" s="120"/>
      <c r="K51" s="120"/>
      <c r="L51" s="120"/>
      <c r="M51" s="120"/>
      <c r="N51" s="120"/>
      <c r="O51" s="120"/>
      <c r="P51" s="120"/>
      <c r="Q51" s="120"/>
      <c r="R51" s="120"/>
      <c r="S51" s="120"/>
    </row>
    <row r="52" spans="2:19" ht="72" x14ac:dyDescent="0.2">
      <c r="B52" s="121" t="s">
        <v>513</v>
      </c>
      <c r="C52" s="113" t="s">
        <v>453</v>
      </c>
      <c r="D52" s="114"/>
      <c r="E52" s="114"/>
      <c r="F52" s="114"/>
      <c r="G52" s="115"/>
      <c r="H52" s="115"/>
      <c r="I52" s="115"/>
      <c r="J52" s="115"/>
      <c r="K52" s="115"/>
      <c r="L52" s="115"/>
      <c r="M52" s="115"/>
      <c r="N52" s="115"/>
      <c r="O52" s="115"/>
      <c r="P52" s="115"/>
      <c r="Q52" s="115"/>
      <c r="R52" s="115"/>
      <c r="S52" s="115"/>
    </row>
    <row r="53" spans="2:19" ht="48" x14ac:dyDescent="0.2">
      <c r="B53" s="101" t="s">
        <v>514</v>
      </c>
      <c r="C53" s="15" t="s">
        <v>454</v>
      </c>
      <c r="D53" s="102">
        <v>0</v>
      </c>
      <c r="E53" s="102">
        <v>0</v>
      </c>
      <c r="F53" s="102">
        <v>0</v>
      </c>
      <c r="G53" s="9">
        <v>0</v>
      </c>
      <c r="H53" s="9">
        <v>0</v>
      </c>
      <c r="I53" s="9">
        <v>0</v>
      </c>
      <c r="J53" s="9">
        <v>0</v>
      </c>
      <c r="K53" s="9">
        <v>0</v>
      </c>
      <c r="L53" s="9">
        <f>'VRPP 2 lentelė'!L160</f>
        <v>342733.49</v>
      </c>
      <c r="M53" s="9">
        <f>'VRPP 2 lentelė'!Q160</f>
        <v>291323.46000000002</v>
      </c>
      <c r="N53" s="9">
        <v>0</v>
      </c>
      <c r="O53" s="9">
        <v>0</v>
      </c>
      <c r="P53" s="9">
        <v>0</v>
      </c>
      <c r="Q53" s="9">
        <v>0</v>
      </c>
      <c r="R53" s="9">
        <f>D53+F53+H53+J53+L53+N53+P53</f>
        <v>342733.49</v>
      </c>
      <c r="S53" s="9">
        <f>E53+G53+I53+K53+M53+O53+Q53</f>
        <v>291323.46000000002</v>
      </c>
    </row>
    <row r="54" spans="2:19" x14ac:dyDescent="0.2">
      <c r="B54" s="21"/>
      <c r="C54" s="21"/>
      <c r="D54" s="265" t="s">
        <v>15</v>
      </c>
      <c r="E54" s="265"/>
      <c r="F54" s="265"/>
      <c r="G54" s="13"/>
      <c r="H54" s="13"/>
      <c r="I54" s="13"/>
      <c r="J54" s="13"/>
      <c r="K54" s="13"/>
      <c r="L54" s="13"/>
      <c r="M54" s="13"/>
      <c r="N54" s="13"/>
      <c r="O54" s="13"/>
      <c r="P54" s="13"/>
      <c r="Q54" s="13"/>
      <c r="R54" s="13"/>
      <c r="S54" s="13"/>
    </row>
    <row r="55" spans="2:19" ht="38.25" customHeight="1" x14ac:dyDescent="0.2">
      <c r="B55" s="21"/>
      <c r="C55" s="21"/>
      <c r="D55" s="264">
        <v>2014</v>
      </c>
      <c r="E55" s="264"/>
      <c r="F55" s="264">
        <v>2015</v>
      </c>
      <c r="G55" s="264"/>
      <c r="H55" s="264">
        <v>2016</v>
      </c>
      <c r="I55" s="264"/>
      <c r="J55" s="264">
        <v>2017</v>
      </c>
      <c r="K55" s="264"/>
      <c r="L55" s="264">
        <v>2018</v>
      </c>
      <c r="M55" s="264"/>
      <c r="N55" s="264">
        <v>2019</v>
      </c>
      <c r="O55" s="264"/>
      <c r="P55" s="264">
        <v>2020</v>
      </c>
      <c r="Q55" s="264"/>
      <c r="R55" s="260" t="s">
        <v>9</v>
      </c>
      <c r="S55" s="260"/>
    </row>
    <row r="56" spans="2:19" x14ac:dyDescent="0.2">
      <c r="B56" s="21"/>
      <c r="C56" s="21"/>
      <c r="D56" s="92" t="s">
        <v>12</v>
      </c>
      <c r="E56" s="92" t="s">
        <v>13</v>
      </c>
      <c r="F56" s="92" t="s">
        <v>12</v>
      </c>
      <c r="G56" s="92" t="s">
        <v>13</v>
      </c>
      <c r="H56" s="92" t="s">
        <v>12</v>
      </c>
      <c r="I56" s="92" t="s">
        <v>13</v>
      </c>
      <c r="J56" s="92" t="s">
        <v>12</v>
      </c>
      <c r="K56" s="92" t="s">
        <v>13</v>
      </c>
      <c r="L56" s="92" t="s">
        <v>12</v>
      </c>
      <c r="M56" s="92" t="s">
        <v>13</v>
      </c>
      <c r="N56" s="92" t="s">
        <v>12</v>
      </c>
      <c r="O56" s="92" t="s">
        <v>13</v>
      </c>
      <c r="P56" s="92" t="s">
        <v>12</v>
      </c>
      <c r="Q56" s="92" t="s">
        <v>13</v>
      </c>
      <c r="R56" s="92" t="s">
        <v>12</v>
      </c>
      <c r="S56" s="92" t="s">
        <v>13</v>
      </c>
    </row>
    <row r="57" spans="2:19" x14ac:dyDescent="0.2">
      <c r="B57" s="21"/>
      <c r="C57" s="21"/>
      <c r="D57" s="122">
        <f>D13+D14+D15+D18+D19+D22+D24+D25+D26+D27+D31+D32+D33+D34+D36+D38+D39+D40+D41+D44+D45+D46+D48+D49+D53</f>
        <v>0</v>
      </c>
      <c r="E57" s="122">
        <f>E13+E14+E15+E18+E19+E24+E25+E26+E27+E31+E32+E33+E34+E36+E38+E39+E40+E41+E44+E45+E46+E48+E49+E53</f>
        <v>0</v>
      </c>
      <c r="F57" s="122">
        <f>F13+F14+F15+F18+F19+F22+F24+F25+F26+F27+F31+F32+F33+F34+F36+F38+F39+F40+F41+F44+F45+F46+F48+F49+F53</f>
        <v>0</v>
      </c>
      <c r="G57" s="11">
        <f>G13+G14+G15+G18+G19+G22+G24+G25+G26+G27+G31+G32+G33+G34+G36+G38+G39+G40+G41+G44+G45+G46+G48+G53+G49</f>
        <v>0</v>
      </c>
      <c r="H57" s="11">
        <f>H13+H14+H15+H18+H19+H22+H24+H26+H25+H27+H31+H32+H33+H34+H36+H38+H39+H40+H41+H44+H45+H46+H48+H49+H53</f>
        <v>6357527.2199999997</v>
      </c>
      <c r="I57" s="11">
        <f>I13+I14+I15+I18+I19+I22+I24+I25+I26+I27+I31+I32+I33+I34+I36+I38+I39+I40+I41+I44+I45+I46+I48+I49+I53</f>
        <v>5260237.2</v>
      </c>
      <c r="J57" s="11">
        <f>J13+J14+J15+J18+J19+J22+J24+J25+J26+J27+J31+J32+J33+J34+J36+J38+J39+J40+J41+J44+J45+J48++J46+J49+J53</f>
        <v>20336849.620000001</v>
      </c>
      <c r="K57" s="11">
        <f>K13+K14+K15+K18+K19+K22+K24+K25+K26+K27+K31+K32+K33+K34+K36+K38+K39+K40+K41+K44+K45+K46+K53</f>
        <v>15546627.879999999</v>
      </c>
      <c r="L57" s="11">
        <f>L13+L14+L15+L18+L19+L22+L24+L25+L26+L27+L31+L32+L33+L34+L36+L38+L39+L40+L41+L44+L45+L46+L48+L49+L53</f>
        <v>19704775.619999997</v>
      </c>
      <c r="M57" s="11">
        <f>M13+M14+M15+M18+M19+M22+M24+M25+M26+M27+M31+M32+M33+M34+M36+M38+M39+M40+M41+M44+M46+M45+M48+M53+M49</f>
        <v>16169930.270000001</v>
      </c>
      <c r="N57" s="11">
        <f t="shared" ref="N57:S57" si="4">N13+N14+N15+N18+N19+N22+N24+N25+N26+N27+N31+N32+N33+N34+N36+N38+N39+N40+N41+N44+N45+N46+N48+N49+N53</f>
        <v>6643924.1100000003</v>
      </c>
      <c r="O57" s="11">
        <f t="shared" si="4"/>
        <v>5184319.12</v>
      </c>
      <c r="P57" s="11">
        <f t="shared" si="4"/>
        <v>1748334.12</v>
      </c>
      <c r="Q57" s="11">
        <f t="shared" si="4"/>
        <v>1384702.8</v>
      </c>
      <c r="R57" s="11">
        <f>R13+R14+R15+R18+R19+R22+R24+R25+R26+R27+R31+R32+R33+R34+R36+R38+R39+R40+R41+R44+R45+R46+R48+R49+R53</f>
        <v>59656708.690000005</v>
      </c>
      <c r="S57" s="11">
        <f t="shared" si="4"/>
        <v>47438055.269999996</v>
      </c>
    </row>
    <row r="58" spans="2:19" x14ac:dyDescent="0.2">
      <c r="B58" s="91"/>
    </row>
    <row r="60" spans="2:19" x14ac:dyDescent="0.2">
      <c r="B60" s="91"/>
    </row>
    <row r="61" spans="2:19" x14ac:dyDescent="0.2">
      <c r="B61" s="123"/>
      <c r="C61" s="123"/>
      <c r="D61" s="123"/>
      <c r="G61" s="123"/>
    </row>
    <row r="62" spans="2:19" x14ac:dyDescent="0.2">
      <c r="B62" s="123"/>
      <c r="C62" s="123"/>
      <c r="D62" s="123"/>
      <c r="G62" s="123"/>
    </row>
    <row r="63" spans="2:19" x14ac:dyDescent="0.2">
      <c r="B63" s="123"/>
      <c r="C63" s="123"/>
      <c r="D63" s="123"/>
      <c r="G63" s="123"/>
    </row>
    <row r="64" spans="2:19" x14ac:dyDescent="0.2">
      <c r="B64" s="123"/>
      <c r="C64" s="123"/>
      <c r="D64" s="123"/>
      <c r="G64" s="123"/>
    </row>
    <row r="65" spans="2:7" x14ac:dyDescent="0.2">
      <c r="B65" s="123"/>
      <c r="C65" s="123"/>
      <c r="D65" s="123"/>
      <c r="G65" s="123"/>
    </row>
    <row r="66" spans="2:7" x14ac:dyDescent="0.2">
      <c r="B66" s="123"/>
      <c r="C66" s="123"/>
      <c r="D66" s="123"/>
      <c r="G66" s="123"/>
    </row>
    <row r="67" spans="2:7" x14ac:dyDescent="0.2">
      <c r="B67" s="123"/>
      <c r="C67" s="123"/>
      <c r="D67" s="123"/>
      <c r="G67" s="123"/>
    </row>
    <row r="68" spans="2:7" x14ac:dyDescent="0.2">
      <c r="B68" s="123"/>
      <c r="C68" s="123"/>
      <c r="D68" s="123"/>
      <c r="G68" s="123"/>
    </row>
    <row r="69" spans="2:7" x14ac:dyDescent="0.2">
      <c r="B69" s="123"/>
      <c r="C69" s="123"/>
      <c r="D69" s="123"/>
      <c r="G69" s="123"/>
    </row>
    <row r="70" spans="2:7" x14ac:dyDescent="0.2">
      <c r="B70" s="123"/>
      <c r="C70" s="123"/>
      <c r="D70" s="123"/>
      <c r="G70" s="123"/>
    </row>
    <row r="71" spans="2:7" x14ac:dyDescent="0.2">
      <c r="B71" s="123"/>
      <c r="C71" s="123"/>
      <c r="D71" s="123"/>
      <c r="G71" s="123"/>
    </row>
    <row r="72" spans="2:7" x14ac:dyDescent="0.2">
      <c r="B72" s="123"/>
      <c r="C72" s="123"/>
      <c r="D72" s="123"/>
      <c r="G72" s="123"/>
    </row>
    <row r="73" spans="2:7" x14ac:dyDescent="0.2">
      <c r="B73" s="123"/>
      <c r="C73" s="123"/>
      <c r="D73" s="123"/>
      <c r="G73" s="123"/>
    </row>
    <row r="74" spans="2:7" x14ac:dyDescent="0.2">
      <c r="B74" s="123"/>
      <c r="C74" s="123"/>
      <c r="D74" s="123"/>
      <c r="G74" s="123"/>
    </row>
    <row r="75" spans="2:7" x14ac:dyDescent="0.2">
      <c r="B75" s="123"/>
      <c r="C75" s="123"/>
      <c r="D75" s="123"/>
      <c r="G75" s="123"/>
    </row>
    <row r="76" spans="2:7" x14ac:dyDescent="0.2">
      <c r="B76" s="123"/>
      <c r="C76" s="123"/>
      <c r="D76" s="123"/>
      <c r="G76" s="123"/>
    </row>
    <row r="77" spans="2:7" x14ac:dyDescent="0.2">
      <c r="B77" s="123"/>
      <c r="C77" s="123"/>
      <c r="D77" s="123"/>
      <c r="G77" s="123"/>
    </row>
  </sheetData>
  <mergeCells count="21">
    <mergeCell ref="F8:G8"/>
    <mergeCell ref="H8:I8"/>
    <mergeCell ref="J8:K8"/>
    <mergeCell ref="L8:M8"/>
    <mergeCell ref="N8:O8"/>
    <mergeCell ref="R55:S55"/>
    <mergeCell ref="B5:S5"/>
    <mergeCell ref="P1:S1"/>
    <mergeCell ref="P2:S2"/>
    <mergeCell ref="P3:S3"/>
    <mergeCell ref="P8:Q8"/>
    <mergeCell ref="R8:S8"/>
    <mergeCell ref="D54:F54"/>
    <mergeCell ref="D55:E55"/>
    <mergeCell ref="F55:G55"/>
    <mergeCell ref="H55:I55"/>
    <mergeCell ref="J55:K55"/>
    <mergeCell ref="L55:M55"/>
    <mergeCell ref="N55:O55"/>
    <mergeCell ref="P55:Q55"/>
    <mergeCell ref="D8:E8"/>
  </mergeCells>
  <pageMargins left="0.7" right="0.7" top="0.75" bottom="0.75" header="0.3" footer="0.3"/>
  <pageSetup paperSize="9" scale="58" fitToHeight="0" orientation="landscape" r:id="rId1"/>
  <ignoredErrors>
    <ignoredError sqref="E57 M57" 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901"/>
  <sheetViews>
    <sheetView zoomScale="77" zoomScaleNormal="77" workbookViewId="0">
      <pane ySplit="6" topLeftCell="A7" activePane="bottomLeft" state="frozen"/>
      <selection pane="bottomLeft" activeCell="P17" sqref="P17"/>
    </sheetView>
  </sheetViews>
  <sheetFormatPr defaultColWidth="9.140625" defaultRowHeight="12" x14ac:dyDescent="0.2"/>
  <cols>
    <col min="1" max="1" width="4.42578125" style="17" customWidth="1"/>
    <col min="2" max="2" width="9.140625" style="17"/>
    <col min="3" max="3" width="12.28515625" style="17" customWidth="1"/>
    <col min="4" max="4" width="23.140625" style="17" customWidth="1"/>
    <col min="5" max="5" width="12.7109375" style="17" customWidth="1"/>
    <col min="6" max="6" width="12" style="17" customWidth="1"/>
    <col min="7" max="7" width="12.5703125" style="17" customWidth="1"/>
    <col min="8" max="8" width="12.42578125" style="17" customWidth="1"/>
    <col min="9" max="9" width="9.140625" style="17"/>
    <col min="10" max="10" width="11" style="17" customWidth="1"/>
    <col min="11" max="11" width="9.140625" style="17"/>
    <col min="12" max="12" width="14" style="17" bestFit="1" customWidth="1"/>
    <col min="13" max="13" width="12.7109375" style="17" customWidth="1"/>
    <col min="14" max="14" width="13" style="17" bestFit="1" customWidth="1"/>
    <col min="15" max="15" width="12.5703125" style="17" customWidth="1"/>
    <col min="16" max="16" width="12.42578125" style="17" customWidth="1"/>
    <col min="17" max="17" width="11.85546875" style="17" customWidth="1"/>
    <col min="18" max="19" width="9.140625" style="17"/>
    <col min="20" max="20" width="12.42578125" style="17" customWidth="1"/>
    <col min="21" max="21" width="12.5703125" style="136" customWidth="1"/>
    <col min="22" max="22" width="11.140625" style="17" customWidth="1"/>
    <col min="23" max="23" width="9.140625" style="17"/>
    <col min="24" max="24" width="13" style="17" bestFit="1" customWidth="1"/>
    <col min="25" max="25" width="14.140625" style="17" customWidth="1"/>
    <col min="26" max="16384" width="9.140625" style="17"/>
  </cols>
  <sheetData>
    <row r="1" spans="2:25" x14ac:dyDescent="0.2">
      <c r="S1" s="262" t="s">
        <v>101</v>
      </c>
      <c r="T1" s="262"/>
      <c r="U1" s="262"/>
    </row>
    <row r="2" spans="2:25" x14ac:dyDescent="0.2">
      <c r="S2" s="263" t="s">
        <v>16</v>
      </c>
      <c r="T2" s="263"/>
      <c r="U2" s="263"/>
    </row>
    <row r="3" spans="2:25" x14ac:dyDescent="0.2">
      <c r="S3" s="263" t="s">
        <v>17</v>
      </c>
      <c r="T3" s="263"/>
      <c r="U3" s="263"/>
    </row>
    <row r="4" spans="2:25" x14ac:dyDescent="0.2">
      <c r="B4" s="91" t="s">
        <v>18</v>
      </c>
      <c r="U4" s="17"/>
    </row>
    <row r="5" spans="2:25" ht="15" customHeight="1" x14ac:dyDescent="0.2">
      <c r="B5" s="260" t="s">
        <v>19</v>
      </c>
      <c r="C5" s="260"/>
      <c r="D5" s="260"/>
      <c r="E5" s="260"/>
      <c r="F5" s="260"/>
      <c r="G5" s="260"/>
      <c r="H5" s="260"/>
      <c r="I5" s="260"/>
      <c r="J5" s="260"/>
      <c r="K5" s="260"/>
      <c r="L5" s="267" t="s">
        <v>20</v>
      </c>
      <c r="M5" s="268"/>
      <c r="N5" s="268"/>
      <c r="O5" s="268"/>
      <c r="P5" s="268"/>
      <c r="Q5" s="268"/>
      <c r="R5" s="269"/>
      <c r="S5" s="267" t="s">
        <v>21</v>
      </c>
      <c r="T5" s="268"/>
      <c r="U5" s="268"/>
      <c r="V5" s="269"/>
    </row>
    <row r="6" spans="2:25" ht="96" x14ac:dyDescent="0.2">
      <c r="B6" s="4" t="s">
        <v>10</v>
      </c>
      <c r="C6" s="4" t="s">
        <v>98</v>
      </c>
      <c r="D6" s="4" t="s">
        <v>22</v>
      </c>
      <c r="E6" s="4" t="s">
        <v>104</v>
      </c>
      <c r="F6" s="4" t="s">
        <v>23</v>
      </c>
      <c r="G6" s="4" t="s">
        <v>24</v>
      </c>
      <c r="H6" s="4" t="s">
        <v>25</v>
      </c>
      <c r="I6" s="4" t="s">
        <v>26</v>
      </c>
      <c r="J6" s="4" t="s">
        <v>27</v>
      </c>
      <c r="K6" s="4" t="s">
        <v>28</v>
      </c>
      <c r="L6" s="4" t="s">
        <v>29</v>
      </c>
      <c r="M6" s="4" t="s">
        <v>30</v>
      </c>
      <c r="N6" s="4" t="s">
        <v>31</v>
      </c>
      <c r="O6" s="4" t="s">
        <v>32</v>
      </c>
      <c r="P6" s="4" t="s">
        <v>33</v>
      </c>
      <c r="Q6" s="4" t="s">
        <v>13</v>
      </c>
      <c r="R6" s="4" t="s">
        <v>103</v>
      </c>
      <c r="S6" s="4" t="s">
        <v>34</v>
      </c>
      <c r="T6" s="4" t="s">
        <v>35</v>
      </c>
      <c r="U6" s="4" t="s">
        <v>36</v>
      </c>
      <c r="V6" s="4" t="s">
        <v>37</v>
      </c>
    </row>
    <row r="7" spans="2:25" ht="24" x14ac:dyDescent="0.2">
      <c r="B7" s="73" t="s">
        <v>14</v>
      </c>
      <c r="C7" s="73"/>
      <c r="D7" s="73" t="s">
        <v>105</v>
      </c>
      <c r="E7" s="16"/>
      <c r="F7" s="16"/>
      <c r="G7" s="16"/>
      <c r="H7" s="16"/>
      <c r="I7" s="16"/>
      <c r="J7" s="16"/>
      <c r="K7" s="16"/>
      <c r="L7" s="16"/>
      <c r="M7" s="16"/>
      <c r="N7" s="16"/>
      <c r="O7" s="16"/>
      <c r="P7" s="16"/>
      <c r="Q7" s="16"/>
      <c r="R7" s="16"/>
      <c r="S7" s="16"/>
      <c r="T7" s="16"/>
      <c r="U7" s="16"/>
      <c r="V7" s="16"/>
    </row>
    <row r="8" spans="2:25" ht="24" x14ac:dyDescent="0.2">
      <c r="B8" s="73" t="s">
        <v>38</v>
      </c>
      <c r="C8" s="73"/>
      <c r="D8" s="73" t="s">
        <v>106</v>
      </c>
      <c r="E8" s="14" t="s">
        <v>39</v>
      </c>
      <c r="F8" s="14" t="s">
        <v>39</v>
      </c>
      <c r="G8" s="14" t="s">
        <v>39</v>
      </c>
      <c r="H8" s="14" t="s">
        <v>39</v>
      </c>
      <c r="I8" s="14" t="s">
        <v>39</v>
      </c>
      <c r="J8" s="14" t="s">
        <v>39</v>
      </c>
      <c r="K8" s="14" t="s">
        <v>39</v>
      </c>
      <c r="L8" s="14" t="s">
        <v>39</v>
      </c>
      <c r="M8" s="14" t="s">
        <v>39</v>
      </c>
      <c r="N8" s="14" t="s">
        <v>39</v>
      </c>
      <c r="O8" s="14" t="s">
        <v>39</v>
      </c>
      <c r="P8" s="14" t="s">
        <v>39</v>
      </c>
      <c r="Q8" s="14" t="s">
        <v>39</v>
      </c>
      <c r="R8" s="14" t="s">
        <v>39</v>
      </c>
      <c r="S8" s="14" t="s">
        <v>39</v>
      </c>
      <c r="T8" s="14" t="s">
        <v>39</v>
      </c>
      <c r="U8" s="14" t="s">
        <v>39</v>
      </c>
      <c r="V8" s="14" t="s">
        <v>39</v>
      </c>
    </row>
    <row r="9" spans="2:25" ht="36" x14ac:dyDescent="0.2">
      <c r="B9" s="73" t="s">
        <v>40</v>
      </c>
      <c r="C9" s="73"/>
      <c r="D9" s="73" t="s">
        <v>107</v>
      </c>
      <c r="E9" s="14" t="s">
        <v>39</v>
      </c>
      <c r="F9" s="14" t="s">
        <v>39</v>
      </c>
      <c r="G9" s="14" t="s">
        <v>39</v>
      </c>
      <c r="H9" s="14" t="s">
        <v>39</v>
      </c>
      <c r="I9" s="14" t="s">
        <v>39</v>
      </c>
      <c r="J9" s="14" t="s">
        <v>39</v>
      </c>
      <c r="K9" s="14" t="s">
        <v>39</v>
      </c>
      <c r="L9" s="14" t="s">
        <v>39</v>
      </c>
      <c r="M9" s="14" t="s">
        <v>39</v>
      </c>
      <c r="N9" s="14" t="s">
        <v>39</v>
      </c>
      <c r="O9" s="14" t="s">
        <v>39</v>
      </c>
      <c r="P9" s="14" t="s">
        <v>39</v>
      </c>
      <c r="Q9" s="14" t="s">
        <v>39</v>
      </c>
      <c r="R9" s="14" t="s">
        <v>39</v>
      </c>
      <c r="S9" s="14" t="s">
        <v>39</v>
      </c>
      <c r="T9" s="14" t="s">
        <v>39</v>
      </c>
      <c r="U9" s="14" t="s">
        <v>39</v>
      </c>
      <c r="V9" s="14" t="s">
        <v>39</v>
      </c>
    </row>
    <row r="10" spans="2:25" ht="36" x14ac:dyDescent="0.2">
      <c r="B10" s="73" t="s">
        <v>41</v>
      </c>
      <c r="C10" s="73"/>
      <c r="D10" s="73" t="s">
        <v>108</v>
      </c>
      <c r="E10" s="14" t="s">
        <v>39</v>
      </c>
      <c r="F10" s="14" t="s">
        <v>39</v>
      </c>
      <c r="G10" s="14" t="s">
        <v>39</v>
      </c>
      <c r="H10" s="14" t="s">
        <v>39</v>
      </c>
      <c r="I10" s="14" t="s">
        <v>39</v>
      </c>
      <c r="J10" s="14" t="s">
        <v>39</v>
      </c>
      <c r="K10" s="14" t="s">
        <v>39</v>
      </c>
      <c r="L10" s="14" t="s">
        <v>39</v>
      </c>
      <c r="M10" s="14" t="s">
        <v>39</v>
      </c>
      <c r="N10" s="14" t="s">
        <v>39</v>
      </c>
      <c r="O10" s="14" t="s">
        <v>39</v>
      </c>
      <c r="P10" s="14" t="s">
        <v>39</v>
      </c>
      <c r="Q10" s="14" t="s">
        <v>39</v>
      </c>
      <c r="R10" s="14" t="s">
        <v>39</v>
      </c>
      <c r="S10" s="14" t="s">
        <v>39</v>
      </c>
      <c r="T10" s="14" t="s">
        <v>39</v>
      </c>
      <c r="U10" s="14" t="s">
        <v>39</v>
      </c>
      <c r="V10" s="14" t="s">
        <v>39</v>
      </c>
    </row>
    <row r="11" spans="2:25" ht="36" x14ac:dyDescent="0.2">
      <c r="B11" s="70" t="s">
        <v>42</v>
      </c>
      <c r="C11" s="70" t="s">
        <v>109</v>
      </c>
      <c r="D11" s="16" t="s">
        <v>110</v>
      </c>
      <c r="E11" s="16" t="s">
        <v>111</v>
      </c>
      <c r="F11" s="16" t="s">
        <v>112</v>
      </c>
      <c r="G11" s="16" t="s">
        <v>113</v>
      </c>
      <c r="H11" s="16" t="s">
        <v>114</v>
      </c>
      <c r="I11" s="14" t="s">
        <v>115</v>
      </c>
      <c r="J11" s="7" t="s">
        <v>39</v>
      </c>
      <c r="K11" s="40" t="s">
        <v>116</v>
      </c>
      <c r="L11" s="124">
        <f>SUM(M11:R11)</f>
        <v>471826.4</v>
      </c>
      <c r="M11" s="71">
        <v>199107.46000000002</v>
      </c>
      <c r="N11" s="71">
        <v>22112.34</v>
      </c>
      <c r="O11" s="71">
        <v>0</v>
      </c>
      <c r="P11" s="71">
        <v>0</v>
      </c>
      <c r="Q11" s="71">
        <v>250606.6</v>
      </c>
      <c r="R11" s="71">
        <v>0</v>
      </c>
      <c r="S11" s="125" t="s">
        <v>760</v>
      </c>
      <c r="T11" s="125" t="s">
        <v>760</v>
      </c>
      <c r="U11" s="125" t="s">
        <v>761</v>
      </c>
      <c r="V11" s="26">
        <v>2021</v>
      </c>
    </row>
    <row r="12" spans="2:25" ht="48" x14ac:dyDescent="0.2">
      <c r="B12" s="70" t="s">
        <v>43</v>
      </c>
      <c r="C12" s="70" t="s">
        <v>117</v>
      </c>
      <c r="D12" s="16" t="s">
        <v>118</v>
      </c>
      <c r="E12" s="16" t="s">
        <v>119</v>
      </c>
      <c r="F12" s="16" t="s">
        <v>112</v>
      </c>
      <c r="G12" s="16" t="s">
        <v>120</v>
      </c>
      <c r="H12" s="16" t="s">
        <v>114</v>
      </c>
      <c r="I12" s="14" t="s">
        <v>115</v>
      </c>
      <c r="J12" s="7" t="s">
        <v>39</v>
      </c>
      <c r="K12" s="14" t="s">
        <v>116</v>
      </c>
      <c r="L12" s="124">
        <f>SUM(M12:R12)</f>
        <v>346374.18</v>
      </c>
      <c r="M12" s="72">
        <v>25978.07</v>
      </c>
      <c r="N12" s="72">
        <v>25978.06</v>
      </c>
      <c r="O12" s="72">
        <v>0</v>
      </c>
      <c r="P12" s="72">
        <v>0</v>
      </c>
      <c r="Q12" s="72">
        <v>294418.05</v>
      </c>
      <c r="R12" s="72">
        <v>0</v>
      </c>
      <c r="S12" s="126" t="s">
        <v>762</v>
      </c>
      <c r="T12" s="126" t="s">
        <v>763</v>
      </c>
      <c r="U12" s="126" t="s">
        <v>764</v>
      </c>
      <c r="V12" s="26">
        <v>2020</v>
      </c>
    </row>
    <row r="13" spans="2:25" ht="36" x14ac:dyDescent="0.2">
      <c r="B13" s="70" t="s">
        <v>515</v>
      </c>
      <c r="C13" s="70" t="s">
        <v>121</v>
      </c>
      <c r="D13" s="16" t="s">
        <v>122</v>
      </c>
      <c r="E13" s="16" t="s">
        <v>123</v>
      </c>
      <c r="F13" s="16" t="s">
        <v>112</v>
      </c>
      <c r="G13" s="16" t="s">
        <v>124</v>
      </c>
      <c r="H13" s="16" t="s">
        <v>114</v>
      </c>
      <c r="I13" s="14" t="s">
        <v>115</v>
      </c>
      <c r="J13" s="7" t="s">
        <v>39</v>
      </c>
      <c r="K13" s="14" t="s">
        <v>116</v>
      </c>
      <c r="L13" s="124">
        <f>SUM(M13:R13)</f>
        <v>390711</v>
      </c>
      <c r="M13" s="72">
        <v>29303.33</v>
      </c>
      <c r="N13" s="72">
        <v>29303.32</v>
      </c>
      <c r="O13" s="72">
        <v>0</v>
      </c>
      <c r="P13" s="72">
        <v>0</v>
      </c>
      <c r="Q13" s="72">
        <v>332104.34999999998</v>
      </c>
      <c r="R13" s="72">
        <v>0</v>
      </c>
      <c r="S13" s="125" t="s">
        <v>762</v>
      </c>
      <c r="T13" s="126" t="s">
        <v>763</v>
      </c>
      <c r="U13" s="126" t="s">
        <v>765</v>
      </c>
      <c r="V13" s="26">
        <v>2020</v>
      </c>
    </row>
    <row r="14" spans="2:25" ht="24" x14ac:dyDescent="0.2">
      <c r="B14" s="73" t="s">
        <v>44</v>
      </c>
      <c r="C14" s="73"/>
      <c r="D14" s="73" t="s">
        <v>125</v>
      </c>
      <c r="E14" s="70" t="s">
        <v>39</v>
      </c>
      <c r="F14" s="70" t="s">
        <v>39</v>
      </c>
      <c r="G14" s="70" t="s">
        <v>39</v>
      </c>
      <c r="H14" s="70" t="s">
        <v>39</v>
      </c>
      <c r="I14" s="70" t="s">
        <v>39</v>
      </c>
      <c r="J14" s="70" t="s">
        <v>39</v>
      </c>
      <c r="K14" s="70" t="s">
        <v>39</v>
      </c>
      <c r="L14" s="127" t="s">
        <v>39</v>
      </c>
      <c r="M14" s="127" t="s">
        <v>39</v>
      </c>
      <c r="N14" s="127" t="s">
        <v>39</v>
      </c>
      <c r="O14" s="127" t="s">
        <v>39</v>
      </c>
      <c r="P14" s="127" t="s">
        <v>39</v>
      </c>
      <c r="Q14" s="127" t="s">
        <v>39</v>
      </c>
      <c r="R14" s="127" t="s">
        <v>39</v>
      </c>
      <c r="S14" s="70" t="s">
        <v>39</v>
      </c>
      <c r="T14" s="70" t="s">
        <v>39</v>
      </c>
      <c r="U14" s="70" t="s">
        <v>39</v>
      </c>
      <c r="V14" s="70"/>
      <c r="Y14" s="24"/>
    </row>
    <row r="15" spans="2:25" ht="36" x14ac:dyDescent="0.2">
      <c r="B15" s="70" t="s">
        <v>45</v>
      </c>
      <c r="C15" s="16" t="s">
        <v>126</v>
      </c>
      <c r="D15" s="64" t="s">
        <v>127</v>
      </c>
      <c r="E15" s="64" t="s">
        <v>128</v>
      </c>
      <c r="F15" s="16" t="s">
        <v>112</v>
      </c>
      <c r="G15" s="64" t="s">
        <v>129</v>
      </c>
      <c r="H15" s="64" t="s">
        <v>130</v>
      </c>
      <c r="I15" s="14" t="s">
        <v>115</v>
      </c>
      <c r="J15" s="14" t="s">
        <v>39</v>
      </c>
      <c r="K15" s="14" t="s">
        <v>116</v>
      </c>
      <c r="L15" s="124">
        <f>SUM(M15:R15)</f>
        <v>110463.53</v>
      </c>
      <c r="M15" s="72">
        <v>8284.77</v>
      </c>
      <c r="N15" s="72">
        <v>8284.76</v>
      </c>
      <c r="O15" s="72">
        <v>0</v>
      </c>
      <c r="P15" s="72">
        <v>0</v>
      </c>
      <c r="Q15" s="72">
        <v>93894</v>
      </c>
      <c r="R15" s="72">
        <v>0</v>
      </c>
      <c r="S15" s="125" t="s">
        <v>766</v>
      </c>
      <c r="T15" s="125" t="s">
        <v>762</v>
      </c>
      <c r="U15" s="125" t="s">
        <v>765</v>
      </c>
      <c r="V15" s="26">
        <v>2019</v>
      </c>
    </row>
    <row r="16" spans="2:25" ht="36" x14ac:dyDescent="0.2">
      <c r="B16" s="70" t="s">
        <v>46</v>
      </c>
      <c r="C16" s="16" t="s">
        <v>131</v>
      </c>
      <c r="D16" s="64" t="s">
        <v>132</v>
      </c>
      <c r="E16" s="64" t="s">
        <v>111</v>
      </c>
      <c r="F16" s="16" t="s">
        <v>112</v>
      </c>
      <c r="G16" s="64" t="s">
        <v>113</v>
      </c>
      <c r="H16" s="64" t="s">
        <v>130</v>
      </c>
      <c r="I16" s="14" t="s">
        <v>115</v>
      </c>
      <c r="J16" s="14" t="s">
        <v>39</v>
      </c>
      <c r="K16" s="14" t="s">
        <v>116</v>
      </c>
      <c r="L16" s="124">
        <f>SUM(M16:R16)</f>
        <v>120936.48</v>
      </c>
      <c r="M16" s="72">
        <v>9070.25</v>
      </c>
      <c r="N16" s="72">
        <v>9070.23</v>
      </c>
      <c r="O16" s="72">
        <v>0</v>
      </c>
      <c r="P16" s="72">
        <v>0</v>
      </c>
      <c r="Q16" s="72">
        <v>102796</v>
      </c>
      <c r="R16" s="72">
        <v>0</v>
      </c>
      <c r="S16" s="125" t="s">
        <v>766</v>
      </c>
      <c r="T16" s="125" t="s">
        <v>762</v>
      </c>
      <c r="U16" s="125" t="s">
        <v>765</v>
      </c>
      <c r="V16" s="26">
        <v>2019</v>
      </c>
    </row>
    <row r="17" spans="2:25" ht="48" x14ac:dyDescent="0.2">
      <c r="B17" s="70" t="s">
        <v>516</v>
      </c>
      <c r="C17" s="16" t="s">
        <v>133</v>
      </c>
      <c r="D17" s="64" t="s">
        <v>134</v>
      </c>
      <c r="E17" s="64" t="s">
        <v>119</v>
      </c>
      <c r="F17" s="16" t="s">
        <v>112</v>
      </c>
      <c r="G17" s="64" t="s">
        <v>120</v>
      </c>
      <c r="H17" s="64" t="s">
        <v>130</v>
      </c>
      <c r="I17" s="14" t="s">
        <v>115</v>
      </c>
      <c r="J17" s="14" t="s">
        <v>39</v>
      </c>
      <c r="K17" s="14" t="s">
        <v>116</v>
      </c>
      <c r="L17" s="124">
        <f>SUM(M17:R17)</f>
        <v>377054.52999999997</v>
      </c>
      <c r="M17" s="72">
        <v>28279.09</v>
      </c>
      <c r="N17" s="72">
        <v>28279.09</v>
      </c>
      <c r="O17" s="72">
        <v>0</v>
      </c>
      <c r="P17" s="72">
        <v>0</v>
      </c>
      <c r="Q17" s="72">
        <v>320496.34999999998</v>
      </c>
      <c r="R17" s="72">
        <v>0</v>
      </c>
      <c r="S17" s="125" t="s">
        <v>766</v>
      </c>
      <c r="T17" s="125" t="s">
        <v>762</v>
      </c>
      <c r="U17" s="125" t="s">
        <v>765</v>
      </c>
      <c r="V17" s="26">
        <v>2020</v>
      </c>
    </row>
    <row r="18" spans="2:25" ht="36" x14ac:dyDescent="0.2">
      <c r="B18" s="70" t="s">
        <v>517</v>
      </c>
      <c r="C18" s="16" t="s">
        <v>135</v>
      </c>
      <c r="D18" s="64" t="s">
        <v>136</v>
      </c>
      <c r="E18" s="64" t="s">
        <v>123</v>
      </c>
      <c r="F18" s="16" t="s">
        <v>112</v>
      </c>
      <c r="G18" s="64" t="s">
        <v>124</v>
      </c>
      <c r="H18" s="64" t="s">
        <v>130</v>
      </c>
      <c r="I18" s="14" t="s">
        <v>115</v>
      </c>
      <c r="J18" s="14" t="s">
        <v>39</v>
      </c>
      <c r="K18" s="14" t="s">
        <v>116</v>
      </c>
      <c r="L18" s="128">
        <f>SUM(M18:R18)</f>
        <v>557868.85</v>
      </c>
      <c r="M18" s="72">
        <v>41840.17</v>
      </c>
      <c r="N18" s="72">
        <v>41840.160000000003</v>
      </c>
      <c r="O18" s="72">
        <v>0</v>
      </c>
      <c r="P18" s="72">
        <v>0</v>
      </c>
      <c r="Q18" s="72">
        <v>474188.52</v>
      </c>
      <c r="R18" s="72">
        <v>0</v>
      </c>
      <c r="S18" s="125" t="s">
        <v>762</v>
      </c>
      <c r="T18" s="125" t="s">
        <v>762</v>
      </c>
      <c r="U18" s="125" t="s">
        <v>765</v>
      </c>
      <c r="V18" s="26">
        <v>2019</v>
      </c>
      <c r="Y18" s="24"/>
    </row>
    <row r="19" spans="2:25" ht="36" x14ac:dyDescent="0.2">
      <c r="B19" s="70" t="s">
        <v>518</v>
      </c>
      <c r="C19" s="16" t="s">
        <v>137</v>
      </c>
      <c r="D19" s="64" t="s">
        <v>138</v>
      </c>
      <c r="E19" s="64" t="s">
        <v>139</v>
      </c>
      <c r="F19" s="16" t="s">
        <v>112</v>
      </c>
      <c r="G19" s="64" t="s">
        <v>140</v>
      </c>
      <c r="H19" s="64" t="s">
        <v>141</v>
      </c>
      <c r="I19" s="14" t="s">
        <v>115</v>
      </c>
      <c r="J19" s="14" t="s">
        <v>39</v>
      </c>
      <c r="K19" s="14" t="s">
        <v>116</v>
      </c>
      <c r="L19" s="128">
        <f>SUM(M19:R19)</f>
        <v>290086.33</v>
      </c>
      <c r="M19" s="72">
        <v>21756.48</v>
      </c>
      <c r="N19" s="72">
        <v>21756.47</v>
      </c>
      <c r="O19" s="72">
        <v>0</v>
      </c>
      <c r="P19" s="72">
        <v>0</v>
      </c>
      <c r="Q19" s="72">
        <v>246573.38</v>
      </c>
      <c r="R19" s="72">
        <v>0</v>
      </c>
      <c r="S19" s="125" t="s">
        <v>762</v>
      </c>
      <c r="T19" s="125" t="s">
        <v>762</v>
      </c>
      <c r="U19" s="125" t="s">
        <v>765</v>
      </c>
      <c r="V19" s="26">
        <v>2020</v>
      </c>
    </row>
    <row r="20" spans="2:25" ht="36" x14ac:dyDescent="0.2">
      <c r="B20" s="73" t="s">
        <v>477</v>
      </c>
      <c r="C20" s="73"/>
      <c r="D20" s="73" t="s">
        <v>142</v>
      </c>
      <c r="E20" s="70" t="s">
        <v>39</v>
      </c>
      <c r="F20" s="70" t="s">
        <v>39</v>
      </c>
      <c r="G20" s="70" t="s">
        <v>39</v>
      </c>
      <c r="H20" s="70" t="s">
        <v>39</v>
      </c>
      <c r="I20" s="70" t="s">
        <v>39</v>
      </c>
      <c r="J20" s="70" t="s">
        <v>39</v>
      </c>
      <c r="K20" s="70" t="s">
        <v>39</v>
      </c>
      <c r="L20" s="127" t="s">
        <v>39</v>
      </c>
      <c r="M20" s="127" t="s">
        <v>39</v>
      </c>
      <c r="N20" s="127" t="s">
        <v>39</v>
      </c>
      <c r="O20" s="127" t="s">
        <v>39</v>
      </c>
      <c r="P20" s="127" t="s">
        <v>39</v>
      </c>
      <c r="Q20" s="127" t="s">
        <v>39</v>
      </c>
      <c r="R20" s="127" t="s">
        <v>39</v>
      </c>
      <c r="S20" s="70" t="s">
        <v>39</v>
      </c>
      <c r="T20" s="70" t="s">
        <v>39</v>
      </c>
      <c r="U20" s="70" t="s">
        <v>39</v>
      </c>
      <c r="V20" s="70"/>
    </row>
    <row r="21" spans="2:25" ht="36" x14ac:dyDescent="0.2">
      <c r="B21" s="16" t="s">
        <v>519</v>
      </c>
      <c r="C21" s="16" t="s">
        <v>143</v>
      </c>
      <c r="D21" s="16" t="s">
        <v>144</v>
      </c>
      <c r="E21" s="16" t="s">
        <v>123</v>
      </c>
      <c r="F21" s="16" t="s">
        <v>112</v>
      </c>
      <c r="G21" s="16" t="s">
        <v>145</v>
      </c>
      <c r="H21" s="16" t="s">
        <v>146</v>
      </c>
      <c r="I21" s="14" t="s">
        <v>115</v>
      </c>
      <c r="J21" s="14" t="s">
        <v>39</v>
      </c>
      <c r="K21" s="14" t="s">
        <v>116</v>
      </c>
      <c r="L21" s="129">
        <f>SUM(M21:R21)</f>
        <v>721036.6</v>
      </c>
      <c r="M21" s="71">
        <v>108155.49</v>
      </c>
      <c r="N21" s="71">
        <v>0</v>
      </c>
      <c r="O21" s="71">
        <v>0</v>
      </c>
      <c r="P21" s="71">
        <v>0</v>
      </c>
      <c r="Q21" s="71">
        <v>612881.11</v>
      </c>
      <c r="R21" s="71">
        <v>0</v>
      </c>
      <c r="S21" s="125" t="s">
        <v>766</v>
      </c>
      <c r="T21" s="125" t="s">
        <v>762</v>
      </c>
      <c r="U21" s="130" t="s">
        <v>763</v>
      </c>
      <c r="V21" s="74">
        <v>2019</v>
      </c>
    </row>
    <row r="22" spans="2:25" ht="36" x14ac:dyDescent="0.2">
      <c r="B22" s="16" t="s">
        <v>520</v>
      </c>
      <c r="C22" s="16" t="s">
        <v>147</v>
      </c>
      <c r="D22" s="16" t="s">
        <v>148</v>
      </c>
      <c r="E22" s="16" t="s">
        <v>149</v>
      </c>
      <c r="F22" s="16" t="s">
        <v>112</v>
      </c>
      <c r="G22" s="16" t="s">
        <v>150</v>
      </c>
      <c r="H22" s="16" t="s">
        <v>146</v>
      </c>
      <c r="I22" s="14" t="s">
        <v>115</v>
      </c>
      <c r="J22" s="14" t="s">
        <v>39</v>
      </c>
      <c r="K22" s="14" t="s">
        <v>116</v>
      </c>
      <c r="L22" s="128">
        <f>SUM(M22:R22)</f>
        <v>143272.79999999999</v>
      </c>
      <c r="M22" s="71">
        <v>21490.92</v>
      </c>
      <c r="N22" s="71">
        <v>0</v>
      </c>
      <c r="O22" s="71">
        <v>0</v>
      </c>
      <c r="P22" s="71">
        <v>0</v>
      </c>
      <c r="Q22" s="71">
        <v>121781.88</v>
      </c>
      <c r="R22" s="71">
        <v>0</v>
      </c>
      <c r="S22" s="125" t="s">
        <v>766</v>
      </c>
      <c r="T22" s="125" t="s">
        <v>762</v>
      </c>
      <c r="U22" s="125" t="s">
        <v>765</v>
      </c>
      <c r="V22" s="74">
        <v>2020</v>
      </c>
      <c r="Y22" s="24"/>
    </row>
    <row r="23" spans="2:25" ht="36" x14ac:dyDescent="0.2">
      <c r="B23" s="16" t="s">
        <v>521</v>
      </c>
      <c r="C23" s="16" t="s">
        <v>151</v>
      </c>
      <c r="D23" s="16" t="s">
        <v>152</v>
      </c>
      <c r="E23" s="16" t="s">
        <v>111</v>
      </c>
      <c r="F23" s="16" t="s">
        <v>112</v>
      </c>
      <c r="G23" s="16" t="s">
        <v>113</v>
      </c>
      <c r="H23" s="16" t="s">
        <v>146</v>
      </c>
      <c r="I23" s="14" t="s">
        <v>115</v>
      </c>
      <c r="J23" s="14" t="s">
        <v>39</v>
      </c>
      <c r="K23" s="14" t="s">
        <v>116</v>
      </c>
      <c r="L23" s="128">
        <f>SUM(M23:R23)</f>
        <v>188988.13</v>
      </c>
      <c r="M23" s="71">
        <v>56518.79</v>
      </c>
      <c r="N23" s="71">
        <v>0</v>
      </c>
      <c r="O23" s="71">
        <v>0</v>
      </c>
      <c r="P23" s="71">
        <v>0</v>
      </c>
      <c r="Q23" s="71">
        <v>132469.34</v>
      </c>
      <c r="R23" s="71">
        <v>0</v>
      </c>
      <c r="S23" s="125" t="s">
        <v>766</v>
      </c>
      <c r="T23" s="125" t="s">
        <v>762</v>
      </c>
      <c r="U23" s="125" t="s">
        <v>765</v>
      </c>
      <c r="V23" s="74">
        <v>2019</v>
      </c>
    </row>
    <row r="24" spans="2:25" ht="48" x14ac:dyDescent="0.2">
      <c r="B24" s="16" t="s">
        <v>522</v>
      </c>
      <c r="C24" s="16" t="s">
        <v>153</v>
      </c>
      <c r="D24" s="16" t="s">
        <v>154</v>
      </c>
      <c r="E24" s="16" t="s">
        <v>119</v>
      </c>
      <c r="F24" s="16" t="s">
        <v>112</v>
      </c>
      <c r="G24" s="16" t="s">
        <v>120</v>
      </c>
      <c r="H24" s="16" t="s">
        <v>146</v>
      </c>
      <c r="I24" s="14" t="s">
        <v>115</v>
      </c>
      <c r="J24" s="14" t="s">
        <v>39</v>
      </c>
      <c r="K24" s="14" t="s">
        <v>116</v>
      </c>
      <c r="L24" s="128">
        <f>SUM(M24:R24)</f>
        <v>492274.18</v>
      </c>
      <c r="M24" s="71">
        <v>73841.13</v>
      </c>
      <c r="N24" s="71">
        <v>0</v>
      </c>
      <c r="O24" s="71">
        <v>0</v>
      </c>
      <c r="P24" s="71">
        <v>0</v>
      </c>
      <c r="Q24" s="71">
        <v>418433.05</v>
      </c>
      <c r="R24" s="71">
        <v>0</v>
      </c>
      <c r="S24" s="125" t="s">
        <v>766</v>
      </c>
      <c r="T24" s="125" t="s">
        <v>762</v>
      </c>
      <c r="U24" s="130" t="s">
        <v>763</v>
      </c>
      <c r="V24" s="74">
        <v>2020</v>
      </c>
    </row>
    <row r="25" spans="2:25" ht="36" x14ac:dyDescent="0.2">
      <c r="B25" s="16" t="s">
        <v>523</v>
      </c>
      <c r="C25" s="16" t="s">
        <v>155</v>
      </c>
      <c r="D25" s="16" t="s">
        <v>156</v>
      </c>
      <c r="E25" s="16" t="s">
        <v>139</v>
      </c>
      <c r="F25" s="16" t="s">
        <v>112</v>
      </c>
      <c r="G25" s="16" t="s">
        <v>157</v>
      </c>
      <c r="H25" s="16" t="s">
        <v>146</v>
      </c>
      <c r="I25" s="14" t="s">
        <v>115</v>
      </c>
      <c r="J25" s="14" t="s">
        <v>39</v>
      </c>
      <c r="K25" s="14" t="s">
        <v>116</v>
      </c>
      <c r="L25" s="128">
        <f>SUM(M25:R25)</f>
        <v>374285.3</v>
      </c>
      <c r="M25" s="71">
        <v>56142.8</v>
      </c>
      <c r="N25" s="71">
        <v>0</v>
      </c>
      <c r="O25" s="71">
        <v>0</v>
      </c>
      <c r="P25" s="71">
        <v>0</v>
      </c>
      <c r="Q25" s="71">
        <v>318142.5</v>
      </c>
      <c r="R25" s="71">
        <v>0</v>
      </c>
      <c r="S25" s="125" t="s">
        <v>766</v>
      </c>
      <c r="T25" s="130" t="s">
        <v>765</v>
      </c>
      <c r="U25" s="130" t="s">
        <v>764</v>
      </c>
      <c r="V25" s="74">
        <v>2020</v>
      </c>
    </row>
    <row r="26" spans="2:25" ht="36" x14ac:dyDescent="0.2">
      <c r="B26" s="73" t="s">
        <v>478</v>
      </c>
      <c r="C26" s="73"/>
      <c r="D26" s="73" t="s">
        <v>158</v>
      </c>
      <c r="E26" s="14" t="s">
        <v>39</v>
      </c>
      <c r="F26" s="14" t="s">
        <v>39</v>
      </c>
      <c r="G26" s="14" t="s">
        <v>39</v>
      </c>
      <c r="H26" s="14" t="s">
        <v>39</v>
      </c>
      <c r="I26" s="14" t="s">
        <v>39</v>
      </c>
      <c r="J26" s="14" t="s">
        <v>39</v>
      </c>
      <c r="K26" s="14" t="s">
        <v>39</v>
      </c>
      <c r="L26" s="71" t="s">
        <v>39</v>
      </c>
      <c r="M26" s="71" t="s">
        <v>39</v>
      </c>
      <c r="N26" s="71" t="s">
        <v>39</v>
      </c>
      <c r="O26" s="71" t="s">
        <v>39</v>
      </c>
      <c r="P26" s="71" t="s">
        <v>39</v>
      </c>
      <c r="Q26" s="71" t="s">
        <v>39</v>
      </c>
      <c r="R26" s="71" t="s">
        <v>39</v>
      </c>
      <c r="S26" s="14" t="s">
        <v>39</v>
      </c>
      <c r="T26" s="14" t="s">
        <v>39</v>
      </c>
      <c r="U26" s="14" t="s">
        <v>39</v>
      </c>
      <c r="V26" s="14" t="s">
        <v>39</v>
      </c>
    </row>
    <row r="27" spans="2:25" ht="36" x14ac:dyDescent="0.2">
      <c r="B27" s="73" t="s">
        <v>479</v>
      </c>
      <c r="C27" s="73"/>
      <c r="D27" s="73" t="s">
        <v>159</v>
      </c>
      <c r="E27" s="14" t="s">
        <v>39</v>
      </c>
      <c r="F27" s="14" t="s">
        <v>39</v>
      </c>
      <c r="G27" s="14" t="s">
        <v>39</v>
      </c>
      <c r="H27" s="14" t="s">
        <v>39</v>
      </c>
      <c r="I27" s="14" t="s">
        <v>39</v>
      </c>
      <c r="J27" s="14" t="s">
        <v>39</v>
      </c>
      <c r="K27" s="14" t="s">
        <v>39</v>
      </c>
      <c r="L27" s="71" t="s">
        <v>39</v>
      </c>
      <c r="M27" s="71" t="s">
        <v>39</v>
      </c>
      <c r="N27" s="71" t="s">
        <v>39</v>
      </c>
      <c r="O27" s="71" t="s">
        <v>39</v>
      </c>
      <c r="P27" s="71" t="s">
        <v>39</v>
      </c>
      <c r="Q27" s="71" t="s">
        <v>39</v>
      </c>
      <c r="R27" s="71" t="s">
        <v>39</v>
      </c>
      <c r="S27" s="14" t="s">
        <v>39</v>
      </c>
      <c r="T27" s="14" t="s">
        <v>39</v>
      </c>
      <c r="U27" s="14" t="s">
        <v>39</v>
      </c>
      <c r="V27" s="14" t="s">
        <v>39</v>
      </c>
    </row>
    <row r="28" spans="2:25" ht="36" x14ac:dyDescent="0.2">
      <c r="B28" s="73" t="s">
        <v>480</v>
      </c>
      <c r="C28" s="73"/>
      <c r="D28" s="73" t="s">
        <v>160</v>
      </c>
      <c r="E28" s="14" t="s">
        <v>39</v>
      </c>
      <c r="F28" s="14" t="s">
        <v>39</v>
      </c>
      <c r="G28" s="14" t="s">
        <v>39</v>
      </c>
      <c r="H28" s="14" t="s">
        <v>39</v>
      </c>
      <c r="I28" s="14" t="s">
        <v>39</v>
      </c>
      <c r="J28" s="14" t="s">
        <v>39</v>
      </c>
      <c r="K28" s="14" t="s">
        <v>39</v>
      </c>
      <c r="L28" s="71" t="s">
        <v>39</v>
      </c>
      <c r="M28" s="71" t="s">
        <v>39</v>
      </c>
      <c r="N28" s="71" t="s">
        <v>39</v>
      </c>
      <c r="O28" s="71" t="s">
        <v>39</v>
      </c>
      <c r="P28" s="71" t="s">
        <v>39</v>
      </c>
      <c r="Q28" s="71" t="s">
        <v>39</v>
      </c>
      <c r="R28" s="71" t="s">
        <v>39</v>
      </c>
      <c r="S28" s="14" t="s">
        <v>39</v>
      </c>
      <c r="T28" s="14" t="s">
        <v>39</v>
      </c>
      <c r="U28" s="14" t="s">
        <v>39</v>
      </c>
      <c r="V28" s="14" t="s">
        <v>39</v>
      </c>
    </row>
    <row r="29" spans="2:25" ht="48" x14ac:dyDescent="0.2">
      <c r="B29" s="16" t="s">
        <v>524</v>
      </c>
      <c r="C29" s="16" t="s">
        <v>161</v>
      </c>
      <c r="D29" s="16" t="s">
        <v>162</v>
      </c>
      <c r="E29" s="16" t="s">
        <v>111</v>
      </c>
      <c r="F29" s="16" t="s">
        <v>163</v>
      </c>
      <c r="G29" s="16" t="s">
        <v>113</v>
      </c>
      <c r="H29" s="16" t="s">
        <v>164</v>
      </c>
      <c r="I29" s="14" t="s">
        <v>115</v>
      </c>
      <c r="J29" s="14" t="s">
        <v>165</v>
      </c>
      <c r="K29" s="14" t="s">
        <v>116</v>
      </c>
      <c r="L29" s="128">
        <f>SUM(M29:R29)</f>
        <v>692819.57000000007</v>
      </c>
      <c r="M29" s="71">
        <v>103922.94</v>
      </c>
      <c r="N29" s="71">
        <v>0</v>
      </c>
      <c r="O29" s="71">
        <v>0</v>
      </c>
      <c r="P29" s="71">
        <v>0</v>
      </c>
      <c r="Q29" s="71">
        <v>588896.63</v>
      </c>
      <c r="R29" s="71">
        <v>0</v>
      </c>
      <c r="S29" s="130" t="s">
        <v>767</v>
      </c>
      <c r="T29" s="130" t="s">
        <v>768</v>
      </c>
      <c r="U29" s="130" t="s">
        <v>769</v>
      </c>
      <c r="V29" s="74">
        <v>2019</v>
      </c>
      <c r="Y29" s="24"/>
    </row>
    <row r="30" spans="2:25" ht="36" x14ac:dyDescent="0.2">
      <c r="B30" s="73" t="s">
        <v>481</v>
      </c>
      <c r="C30" s="73"/>
      <c r="D30" s="73" t="s">
        <v>166</v>
      </c>
      <c r="E30" s="70" t="s">
        <v>39</v>
      </c>
      <c r="F30" s="70" t="s">
        <v>39</v>
      </c>
      <c r="G30" s="70" t="s">
        <v>39</v>
      </c>
      <c r="H30" s="70" t="s">
        <v>39</v>
      </c>
      <c r="I30" s="70" t="s">
        <v>39</v>
      </c>
      <c r="J30" s="70" t="s">
        <v>39</v>
      </c>
      <c r="K30" s="70" t="s">
        <v>39</v>
      </c>
      <c r="L30" s="127" t="s">
        <v>39</v>
      </c>
      <c r="M30" s="127" t="s">
        <v>39</v>
      </c>
      <c r="N30" s="127" t="s">
        <v>39</v>
      </c>
      <c r="O30" s="127" t="s">
        <v>39</v>
      </c>
      <c r="P30" s="127" t="s">
        <v>39</v>
      </c>
      <c r="Q30" s="127" t="s">
        <v>39</v>
      </c>
      <c r="R30" s="127" t="s">
        <v>39</v>
      </c>
      <c r="S30" s="70" t="s">
        <v>39</v>
      </c>
      <c r="T30" s="70" t="s">
        <v>39</v>
      </c>
      <c r="U30" s="70" t="s">
        <v>39</v>
      </c>
      <c r="V30" s="70"/>
    </row>
    <row r="31" spans="2:25" ht="48" x14ac:dyDescent="0.2">
      <c r="B31" s="16" t="s">
        <v>915</v>
      </c>
      <c r="C31" s="16" t="s">
        <v>167</v>
      </c>
      <c r="D31" s="16" t="s">
        <v>168</v>
      </c>
      <c r="E31" s="16" t="s">
        <v>128</v>
      </c>
      <c r="F31" s="16" t="s">
        <v>163</v>
      </c>
      <c r="G31" s="16" t="s">
        <v>150</v>
      </c>
      <c r="H31" s="16" t="s">
        <v>169</v>
      </c>
      <c r="I31" s="14" t="s">
        <v>115</v>
      </c>
      <c r="J31" s="14" t="s">
        <v>165</v>
      </c>
      <c r="K31" s="14" t="s">
        <v>116</v>
      </c>
      <c r="L31" s="128">
        <f>SUM(M31:R31)</f>
        <v>648236</v>
      </c>
      <c r="M31" s="71">
        <v>97236</v>
      </c>
      <c r="N31" s="71">
        <v>0</v>
      </c>
      <c r="O31" s="71">
        <v>0</v>
      </c>
      <c r="P31" s="71">
        <v>0</v>
      </c>
      <c r="Q31" s="71">
        <v>551000</v>
      </c>
      <c r="R31" s="71">
        <v>0</v>
      </c>
      <c r="S31" s="130" t="s">
        <v>768</v>
      </c>
      <c r="T31" s="130" t="s">
        <v>766</v>
      </c>
      <c r="U31" s="130" t="s">
        <v>762</v>
      </c>
      <c r="V31" s="74">
        <v>2020</v>
      </c>
      <c r="Y31" s="24"/>
    </row>
    <row r="32" spans="2:25" ht="36" x14ac:dyDescent="0.2">
      <c r="B32" s="16" t="s">
        <v>525</v>
      </c>
      <c r="C32" s="16" t="s">
        <v>170</v>
      </c>
      <c r="D32" s="16" t="s">
        <v>171</v>
      </c>
      <c r="E32" s="16" t="s">
        <v>123</v>
      </c>
      <c r="F32" s="16" t="s">
        <v>163</v>
      </c>
      <c r="G32" s="16" t="s">
        <v>124</v>
      </c>
      <c r="H32" s="16" t="s">
        <v>169</v>
      </c>
      <c r="I32" s="14" t="s">
        <v>115</v>
      </c>
      <c r="J32" s="14" t="s">
        <v>165</v>
      </c>
      <c r="K32" s="14" t="s">
        <v>116</v>
      </c>
      <c r="L32" s="128">
        <f>SUM(M32:R32)</f>
        <v>582850</v>
      </c>
      <c r="M32" s="71">
        <v>104850</v>
      </c>
      <c r="N32" s="71">
        <v>0</v>
      </c>
      <c r="O32" s="71">
        <v>0</v>
      </c>
      <c r="P32" s="71">
        <v>0</v>
      </c>
      <c r="Q32" s="71">
        <v>478000</v>
      </c>
      <c r="R32" s="71">
        <v>0</v>
      </c>
      <c r="S32" s="130" t="s">
        <v>768</v>
      </c>
      <c r="T32" s="130" t="s">
        <v>769</v>
      </c>
      <c r="U32" s="130" t="s">
        <v>762</v>
      </c>
      <c r="V32" s="143">
        <v>2019</v>
      </c>
    </row>
    <row r="33" spans="2:25" ht="36" x14ac:dyDescent="0.2">
      <c r="B33" s="73" t="s">
        <v>482</v>
      </c>
      <c r="C33" s="73"/>
      <c r="D33" s="73" t="s">
        <v>172</v>
      </c>
      <c r="E33" s="14" t="s">
        <v>39</v>
      </c>
      <c r="F33" s="14" t="s">
        <v>39</v>
      </c>
      <c r="G33" s="14" t="s">
        <v>39</v>
      </c>
      <c r="H33" s="14" t="s">
        <v>39</v>
      </c>
      <c r="I33" s="14" t="s">
        <v>39</v>
      </c>
      <c r="J33" s="14" t="s">
        <v>39</v>
      </c>
      <c r="K33" s="14" t="s">
        <v>39</v>
      </c>
      <c r="L33" s="71" t="s">
        <v>39</v>
      </c>
      <c r="M33" s="71" t="s">
        <v>39</v>
      </c>
      <c r="N33" s="71" t="s">
        <v>39</v>
      </c>
      <c r="O33" s="71" t="s">
        <v>39</v>
      </c>
      <c r="P33" s="71" t="s">
        <v>39</v>
      </c>
      <c r="Q33" s="71" t="s">
        <v>39</v>
      </c>
      <c r="R33" s="71" t="s">
        <v>39</v>
      </c>
      <c r="S33" s="14" t="s">
        <v>39</v>
      </c>
      <c r="T33" s="14" t="s">
        <v>39</v>
      </c>
      <c r="U33" s="14" t="s">
        <v>39</v>
      </c>
      <c r="V33" s="14" t="s">
        <v>39</v>
      </c>
    </row>
    <row r="34" spans="2:25" ht="24" x14ac:dyDescent="0.2">
      <c r="B34" s="73" t="s">
        <v>483</v>
      </c>
      <c r="C34" s="73"/>
      <c r="D34" s="73" t="s">
        <v>173</v>
      </c>
      <c r="E34" s="14" t="s">
        <v>39</v>
      </c>
      <c r="F34" s="14" t="s">
        <v>39</v>
      </c>
      <c r="G34" s="14" t="s">
        <v>39</v>
      </c>
      <c r="H34" s="14" t="s">
        <v>39</v>
      </c>
      <c r="I34" s="14" t="s">
        <v>39</v>
      </c>
      <c r="J34" s="14" t="s">
        <v>39</v>
      </c>
      <c r="K34" s="14" t="s">
        <v>39</v>
      </c>
      <c r="L34" s="71" t="s">
        <v>39</v>
      </c>
      <c r="M34" s="71" t="s">
        <v>39</v>
      </c>
      <c r="N34" s="71" t="s">
        <v>39</v>
      </c>
      <c r="O34" s="71" t="s">
        <v>39</v>
      </c>
      <c r="P34" s="71" t="s">
        <v>39</v>
      </c>
      <c r="Q34" s="71" t="s">
        <v>39</v>
      </c>
      <c r="R34" s="71" t="s">
        <v>39</v>
      </c>
      <c r="S34" s="14" t="s">
        <v>39</v>
      </c>
      <c r="T34" s="14" t="s">
        <v>39</v>
      </c>
      <c r="U34" s="14" t="s">
        <v>39</v>
      </c>
      <c r="V34" s="14" t="s">
        <v>39</v>
      </c>
    </row>
    <row r="35" spans="2:25" ht="36" x14ac:dyDescent="0.2">
      <c r="B35" s="73" t="s">
        <v>484</v>
      </c>
      <c r="C35" s="73"/>
      <c r="D35" s="73" t="s">
        <v>174</v>
      </c>
      <c r="E35" s="14" t="s">
        <v>39</v>
      </c>
      <c r="F35" s="14" t="s">
        <v>39</v>
      </c>
      <c r="G35" s="14" t="s">
        <v>39</v>
      </c>
      <c r="H35" s="14" t="s">
        <v>39</v>
      </c>
      <c r="I35" s="14" t="s">
        <v>39</v>
      </c>
      <c r="J35" s="14" t="s">
        <v>39</v>
      </c>
      <c r="K35" s="14" t="s">
        <v>39</v>
      </c>
      <c r="L35" s="71" t="s">
        <v>39</v>
      </c>
      <c r="M35" s="71" t="s">
        <v>39</v>
      </c>
      <c r="N35" s="71" t="s">
        <v>39</v>
      </c>
      <c r="O35" s="71" t="s">
        <v>39</v>
      </c>
      <c r="P35" s="71" t="s">
        <v>39</v>
      </c>
      <c r="Q35" s="71" t="s">
        <v>39</v>
      </c>
      <c r="R35" s="71" t="s">
        <v>39</v>
      </c>
      <c r="S35" s="14" t="s">
        <v>39</v>
      </c>
      <c r="T35" s="14" t="s">
        <v>39</v>
      </c>
      <c r="U35" s="14" t="s">
        <v>39</v>
      </c>
      <c r="V35" s="14" t="s">
        <v>39</v>
      </c>
    </row>
    <row r="36" spans="2:25" ht="48" x14ac:dyDescent="0.2">
      <c r="B36" s="16" t="s">
        <v>526</v>
      </c>
      <c r="C36" s="6" t="s">
        <v>175</v>
      </c>
      <c r="D36" s="16" t="s">
        <v>176</v>
      </c>
      <c r="E36" s="16" t="s">
        <v>177</v>
      </c>
      <c r="F36" s="16" t="s">
        <v>178</v>
      </c>
      <c r="G36" s="16" t="s">
        <v>113</v>
      </c>
      <c r="H36" s="16" t="s">
        <v>179</v>
      </c>
      <c r="I36" s="14" t="s">
        <v>115</v>
      </c>
      <c r="J36" s="14" t="s">
        <v>39</v>
      </c>
      <c r="K36" s="14" t="s">
        <v>116</v>
      </c>
      <c r="L36" s="128">
        <f>SUM(M36:R36)</f>
        <v>78314.27</v>
      </c>
      <c r="M36" s="71">
        <v>0</v>
      </c>
      <c r="N36" s="71">
        <v>11747.14</v>
      </c>
      <c r="O36" s="71">
        <v>0</v>
      </c>
      <c r="P36" s="71">
        <v>0</v>
      </c>
      <c r="Q36" s="71">
        <v>66567.13</v>
      </c>
      <c r="R36" s="71">
        <v>0</v>
      </c>
      <c r="S36" s="130" t="s">
        <v>768</v>
      </c>
      <c r="T36" s="126" t="s">
        <v>769</v>
      </c>
      <c r="U36" s="126" t="s">
        <v>766</v>
      </c>
      <c r="V36" s="75">
        <v>2017</v>
      </c>
      <c r="Y36" s="24"/>
    </row>
    <row r="37" spans="2:25" ht="48" x14ac:dyDescent="0.2">
      <c r="B37" s="16" t="s">
        <v>527</v>
      </c>
      <c r="C37" s="16" t="s">
        <v>180</v>
      </c>
      <c r="D37" s="16" t="s">
        <v>181</v>
      </c>
      <c r="E37" s="16" t="s">
        <v>123</v>
      </c>
      <c r="F37" s="16" t="s">
        <v>178</v>
      </c>
      <c r="G37" s="16" t="s">
        <v>124</v>
      </c>
      <c r="H37" s="16" t="s">
        <v>179</v>
      </c>
      <c r="I37" s="14" t="s">
        <v>115</v>
      </c>
      <c r="J37" s="14" t="s">
        <v>39</v>
      </c>
      <c r="K37" s="14" t="s">
        <v>116</v>
      </c>
      <c r="L37" s="128">
        <f>SUM(M37:R37)</f>
        <v>424473.92000000004</v>
      </c>
      <c r="M37" s="71">
        <v>63671.09</v>
      </c>
      <c r="N37" s="71">
        <v>0</v>
      </c>
      <c r="O37" s="71">
        <v>0</v>
      </c>
      <c r="P37" s="71">
        <v>0</v>
      </c>
      <c r="Q37" s="71">
        <v>360802.83</v>
      </c>
      <c r="R37" s="71">
        <v>0</v>
      </c>
      <c r="S37" s="130" t="s">
        <v>768</v>
      </c>
      <c r="T37" s="126" t="s">
        <v>769</v>
      </c>
      <c r="U37" s="126" t="s">
        <v>766</v>
      </c>
      <c r="V37" s="75">
        <v>2019</v>
      </c>
      <c r="Y37" s="24"/>
    </row>
    <row r="38" spans="2:25" ht="60" x14ac:dyDescent="0.2">
      <c r="B38" s="16" t="s">
        <v>528</v>
      </c>
      <c r="C38" s="16" t="s">
        <v>182</v>
      </c>
      <c r="D38" s="16" t="s">
        <v>183</v>
      </c>
      <c r="E38" s="16" t="s">
        <v>184</v>
      </c>
      <c r="F38" s="16" t="s">
        <v>178</v>
      </c>
      <c r="G38" s="16" t="s">
        <v>157</v>
      </c>
      <c r="H38" s="16" t="s">
        <v>179</v>
      </c>
      <c r="I38" s="14" t="s">
        <v>115</v>
      </c>
      <c r="J38" s="14" t="s">
        <v>39</v>
      </c>
      <c r="K38" s="14" t="s">
        <v>116</v>
      </c>
      <c r="L38" s="128">
        <f>SUM(M38:R38)</f>
        <v>191592.03</v>
      </c>
      <c r="M38" s="71">
        <v>0</v>
      </c>
      <c r="N38" s="71">
        <v>28677.15</v>
      </c>
      <c r="O38" s="71">
        <v>411.03</v>
      </c>
      <c r="P38" s="71">
        <v>0</v>
      </c>
      <c r="Q38" s="71">
        <v>162503.85</v>
      </c>
      <c r="R38" s="71">
        <v>0</v>
      </c>
      <c r="S38" s="125" t="s">
        <v>760</v>
      </c>
      <c r="T38" s="126" t="s">
        <v>760</v>
      </c>
      <c r="U38" s="126" t="s">
        <v>770</v>
      </c>
      <c r="V38" s="26">
        <v>2021</v>
      </c>
    </row>
    <row r="39" spans="2:25" ht="48" x14ac:dyDescent="0.2">
      <c r="B39" s="16" t="s">
        <v>529</v>
      </c>
      <c r="C39" s="16" t="s">
        <v>185</v>
      </c>
      <c r="D39" s="16" t="s">
        <v>186</v>
      </c>
      <c r="E39" s="16" t="s">
        <v>187</v>
      </c>
      <c r="F39" s="16" t="s">
        <v>178</v>
      </c>
      <c r="G39" s="16" t="s">
        <v>120</v>
      </c>
      <c r="H39" s="16" t="s">
        <v>179</v>
      </c>
      <c r="I39" s="14" t="s">
        <v>115</v>
      </c>
      <c r="J39" s="14" t="s">
        <v>39</v>
      </c>
      <c r="K39" s="14" t="s">
        <v>116</v>
      </c>
      <c r="L39" s="128">
        <f>SUM(M39:R39)</f>
        <v>349285.84</v>
      </c>
      <c r="M39" s="71">
        <v>0</v>
      </c>
      <c r="N39" s="71">
        <v>52392.88</v>
      </c>
      <c r="O39" s="71">
        <v>0</v>
      </c>
      <c r="P39" s="71">
        <v>0</v>
      </c>
      <c r="Q39" s="71">
        <v>296892.96000000002</v>
      </c>
      <c r="R39" s="71">
        <v>0</v>
      </c>
      <c r="S39" s="130" t="s">
        <v>768</v>
      </c>
      <c r="T39" s="126" t="s">
        <v>769</v>
      </c>
      <c r="U39" s="126" t="s">
        <v>766</v>
      </c>
      <c r="V39" s="75">
        <v>2019</v>
      </c>
    </row>
    <row r="40" spans="2:25" ht="48" x14ac:dyDescent="0.2">
      <c r="B40" s="73" t="s">
        <v>485</v>
      </c>
      <c r="C40" s="73"/>
      <c r="D40" s="73" t="s">
        <v>188</v>
      </c>
      <c r="E40" s="14" t="s">
        <v>39</v>
      </c>
      <c r="F40" s="14" t="s">
        <v>39</v>
      </c>
      <c r="G40" s="14" t="s">
        <v>39</v>
      </c>
      <c r="H40" s="14" t="s">
        <v>39</v>
      </c>
      <c r="I40" s="14" t="s">
        <v>39</v>
      </c>
      <c r="J40" s="14" t="s">
        <v>39</v>
      </c>
      <c r="K40" s="14" t="s">
        <v>39</v>
      </c>
      <c r="L40" s="71" t="s">
        <v>39</v>
      </c>
      <c r="M40" s="71" t="s">
        <v>39</v>
      </c>
      <c r="N40" s="71" t="s">
        <v>39</v>
      </c>
      <c r="O40" s="71" t="s">
        <v>39</v>
      </c>
      <c r="P40" s="71" t="s">
        <v>39</v>
      </c>
      <c r="Q40" s="71" t="s">
        <v>39</v>
      </c>
      <c r="R40" s="71" t="s">
        <v>39</v>
      </c>
      <c r="S40" s="14" t="s">
        <v>39</v>
      </c>
      <c r="T40" s="14" t="s">
        <v>39</v>
      </c>
      <c r="U40" s="14" t="s">
        <v>39</v>
      </c>
      <c r="V40" s="14" t="s">
        <v>39</v>
      </c>
    </row>
    <row r="41" spans="2:25" ht="24" x14ac:dyDescent="0.2">
      <c r="B41" s="73" t="s">
        <v>486</v>
      </c>
      <c r="C41" s="73"/>
      <c r="D41" s="73" t="s">
        <v>189</v>
      </c>
      <c r="E41" s="14" t="s">
        <v>39</v>
      </c>
      <c r="F41" s="14" t="s">
        <v>39</v>
      </c>
      <c r="G41" s="14" t="s">
        <v>39</v>
      </c>
      <c r="H41" s="14" t="s">
        <v>39</v>
      </c>
      <c r="I41" s="14" t="s">
        <v>39</v>
      </c>
      <c r="J41" s="14" t="s">
        <v>39</v>
      </c>
      <c r="K41" s="14" t="s">
        <v>39</v>
      </c>
      <c r="L41" s="71" t="s">
        <v>39</v>
      </c>
      <c r="M41" s="71" t="s">
        <v>39</v>
      </c>
      <c r="N41" s="71" t="s">
        <v>39</v>
      </c>
      <c r="O41" s="71" t="s">
        <v>39</v>
      </c>
      <c r="P41" s="71" t="s">
        <v>39</v>
      </c>
      <c r="Q41" s="71" t="s">
        <v>39</v>
      </c>
      <c r="R41" s="71" t="s">
        <v>39</v>
      </c>
      <c r="S41" s="14" t="s">
        <v>39</v>
      </c>
      <c r="T41" s="14" t="s">
        <v>39</v>
      </c>
      <c r="U41" s="14" t="s">
        <v>39</v>
      </c>
      <c r="V41" s="14" t="s">
        <v>39</v>
      </c>
    </row>
    <row r="42" spans="2:25" ht="48" x14ac:dyDescent="0.2">
      <c r="B42" s="16" t="s">
        <v>530</v>
      </c>
      <c r="C42" s="16" t="s">
        <v>190</v>
      </c>
      <c r="D42" s="16" t="s">
        <v>191</v>
      </c>
      <c r="E42" s="16" t="s">
        <v>139</v>
      </c>
      <c r="F42" s="16" t="s">
        <v>178</v>
      </c>
      <c r="G42" s="16" t="s">
        <v>157</v>
      </c>
      <c r="H42" s="16" t="s">
        <v>192</v>
      </c>
      <c r="I42" s="14" t="s">
        <v>115</v>
      </c>
      <c r="J42" s="14" t="s">
        <v>39</v>
      </c>
      <c r="K42" s="14" t="s">
        <v>116</v>
      </c>
      <c r="L42" s="128">
        <f>SUM(M42:R42)</f>
        <v>382769.30000000005</v>
      </c>
      <c r="M42" s="71">
        <v>57419.22</v>
      </c>
      <c r="N42" s="71">
        <v>0</v>
      </c>
      <c r="O42" s="71">
        <v>0</v>
      </c>
      <c r="P42" s="71">
        <v>0</v>
      </c>
      <c r="Q42" s="71">
        <v>325350.08</v>
      </c>
      <c r="R42" s="71">
        <v>0</v>
      </c>
      <c r="S42" s="130" t="s">
        <v>771</v>
      </c>
      <c r="T42" s="130" t="s">
        <v>772</v>
      </c>
      <c r="U42" s="130" t="s">
        <v>767</v>
      </c>
      <c r="V42" s="74">
        <v>2021</v>
      </c>
      <c r="Y42" s="24"/>
    </row>
    <row r="43" spans="2:25" ht="48" x14ac:dyDescent="0.2">
      <c r="B43" s="16" t="s">
        <v>531</v>
      </c>
      <c r="C43" s="16" t="s">
        <v>193</v>
      </c>
      <c r="D43" s="16" t="s">
        <v>194</v>
      </c>
      <c r="E43" s="16" t="s">
        <v>123</v>
      </c>
      <c r="F43" s="16" t="s">
        <v>178</v>
      </c>
      <c r="G43" s="16" t="s">
        <v>124</v>
      </c>
      <c r="H43" s="16" t="s">
        <v>192</v>
      </c>
      <c r="I43" s="14" t="s">
        <v>115</v>
      </c>
      <c r="J43" s="14" t="s">
        <v>39</v>
      </c>
      <c r="K43" s="14" t="s">
        <v>116</v>
      </c>
      <c r="L43" s="128">
        <f>SUM(M43:R43)</f>
        <v>1811014.1600000001</v>
      </c>
      <c r="M43" s="71">
        <v>271652.12</v>
      </c>
      <c r="N43" s="71">
        <v>0</v>
      </c>
      <c r="O43" s="71">
        <v>0</v>
      </c>
      <c r="P43" s="71">
        <v>0</v>
      </c>
      <c r="Q43" s="71">
        <v>1539362.04</v>
      </c>
      <c r="R43" s="71">
        <v>0</v>
      </c>
      <c r="S43" s="130" t="s">
        <v>771</v>
      </c>
      <c r="T43" s="130" t="s">
        <v>772</v>
      </c>
      <c r="U43" s="130" t="s">
        <v>767</v>
      </c>
      <c r="V43" s="74">
        <v>2019</v>
      </c>
      <c r="Y43" s="24"/>
    </row>
    <row r="44" spans="2:25" ht="48" x14ac:dyDescent="0.2">
      <c r="B44" s="16" t="s">
        <v>532</v>
      </c>
      <c r="C44" s="16" t="s">
        <v>195</v>
      </c>
      <c r="D44" s="16" t="s">
        <v>196</v>
      </c>
      <c r="E44" s="16" t="s">
        <v>128</v>
      </c>
      <c r="F44" s="16" t="s">
        <v>178</v>
      </c>
      <c r="G44" s="16" t="s">
        <v>150</v>
      </c>
      <c r="H44" s="16" t="s">
        <v>192</v>
      </c>
      <c r="I44" s="14" t="s">
        <v>115</v>
      </c>
      <c r="J44" s="14" t="s">
        <v>39</v>
      </c>
      <c r="K44" s="14" t="s">
        <v>116</v>
      </c>
      <c r="L44" s="128">
        <f>SUM(M44:R44)</f>
        <v>310380.90000000002</v>
      </c>
      <c r="M44" s="71">
        <v>46557.14</v>
      </c>
      <c r="N44" s="71">
        <v>0</v>
      </c>
      <c r="O44" s="71">
        <v>0</v>
      </c>
      <c r="P44" s="71">
        <v>0</v>
      </c>
      <c r="Q44" s="71">
        <v>263823.76</v>
      </c>
      <c r="R44" s="71">
        <v>0</v>
      </c>
      <c r="S44" s="130" t="s">
        <v>771</v>
      </c>
      <c r="T44" s="130" t="s">
        <v>772</v>
      </c>
      <c r="U44" s="130" t="s">
        <v>767</v>
      </c>
      <c r="V44" s="74">
        <v>2021</v>
      </c>
    </row>
    <row r="45" spans="2:25" ht="48" x14ac:dyDescent="0.2">
      <c r="B45" s="16" t="s">
        <v>533</v>
      </c>
      <c r="C45" s="16" t="s">
        <v>197</v>
      </c>
      <c r="D45" s="16" t="s">
        <v>198</v>
      </c>
      <c r="E45" s="16" t="s">
        <v>111</v>
      </c>
      <c r="F45" s="16" t="s">
        <v>178</v>
      </c>
      <c r="G45" s="16" t="s">
        <v>113</v>
      </c>
      <c r="H45" s="16" t="s">
        <v>192</v>
      </c>
      <c r="I45" s="14" t="s">
        <v>115</v>
      </c>
      <c r="J45" s="14" t="s">
        <v>39</v>
      </c>
      <c r="K45" s="14" t="s">
        <v>116</v>
      </c>
      <c r="L45" s="128">
        <f>SUM(M45:R45)</f>
        <v>151518.99</v>
      </c>
      <c r="M45" s="71">
        <v>22727.85</v>
      </c>
      <c r="N45" s="71">
        <v>0</v>
      </c>
      <c r="O45" s="71">
        <v>0</v>
      </c>
      <c r="P45" s="71">
        <v>0</v>
      </c>
      <c r="Q45" s="71">
        <v>128791.14</v>
      </c>
      <c r="R45" s="71">
        <v>0</v>
      </c>
      <c r="S45" s="130" t="s">
        <v>771</v>
      </c>
      <c r="T45" s="130" t="s">
        <v>772</v>
      </c>
      <c r="U45" s="130" t="s">
        <v>767</v>
      </c>
      <c r="V45" s="74">
        <v>2017</v>
      </c>
    </row>
    <row r="46" spans="2:25" ht="48" x14ac:dyDescent="0.2">
      <c r="B46" s="16" t="s">
        <v>534</v>
      </c>
      <c r="C46" s="16" t="s">
        <v>199</v>
      </c>
      <c r="D46" s="16" t="s">
        <v>200</v>
      </c>
      <c r="E46" s="16" t="s">
        <v>119</v>
      </c>
      <c r="F46" s="16" t="s">
        <v>178</v>
      </c>
      <c r="G46" s="16" t="s">
        <v>120</v>
      </c>
      <c r="H46" s="16" t="s">
        <v>192</v>
      </c>
      <c r="I46" s="14" t="s">
        <v>115</v>
      </c>
      <c r="J46" s="14" t="s">
        <v>39</v>
      </c>
      <c r="K46" s="14" t="s">
        <v>116</v>
      </c>
      <c r="L46" s="128">
        <f>SUM(M46:R46)</f>
        <v>667472.38</v>
      </c>
      <c r="M46" s="71">
        <v>100120.86</v>
      </c>
      <c r="N46" s="71">
        <v>0</v>
      </c>
      <c r="O46" s="71">
        <v>0</v>
      </c>
      <c r="P46" s="71">
        <v>0</v>
      </c>
      <c r="Q46" s="71">
        <v>567351.52</v>
      </c>
      <c r="R46" s="71">
        <v>0</v>
      </c>
      <c r="S46" s="130" t="s">
        <v>771</v>
      </c>
      <c r="T46" s="130" t="s">
        <v>772</v>
      </c>
      <c r="U46" s="130" t="s">
        <v>767</v>
      </c>
      <c r="V46" s="74">
        <v>2021</v>
      </c>
    </row>
    <row r="47" spans="2:25" ht="36" x14ac:dyDescent="0.2">
      <c r="B47" s="73" t="s">
        <v>487</v>
      </c>
      <c r="C47" s="73"/>
      <c r="D47" s="73" t="s">
        <v>201</v>
      </c>
      <c r="E47" s="14" t="s">
        <v>39</v>
      </c>
      <c r="F47" s="14" t="s">
        <v>39</v>
      </c>
      <c r="G47" s="14" t="s">
        <v>39</v>
      </c>
      <c r="H47" s="14" t="s">
        <v>39</v>
      </c>
      <c r="I47" s="14" t="s">
        <v>39</v>
      </c>
      <c r="J47" s="14" t="s">
        <v>39</v>
      </c>
      <c r="K47" s="14" t="s">
        <v>39</v>
      </c>
      <c r="L47" s="71" t="s">
        <v>39</v>
      </c>
      <c r="M47" s="71" t="s">
        <v>39</v>
      </c>
      <c r="N47" s="71" t="s">
        <v>39</v>
      </c>
      <c r="O47" s="71" t="s">
        <v>39</v>
      </c>
      <c r="P47" s="71" t="s">
        <v>39</v>
      </c>
      <c r="Q47" s="71" t="s">
        <v>39</v>
      </c>
      <c r="R47" s="71" t="s">
        <v>39</v>
      </c>
      <c r="S47" s="14" t="s">
        <v>39</v>
      </c>
      <c r="T47" s="14" t="s">
        <v>39</v>
      </c>
      <c r="U47" s="14" t="s">
        <v>39</v>
      </c>
      <c r="V47" s="14" t="s">
        <v>39</v>
      </c>
    </row>
    <row r="48" spans="2:25" ht="60" x14ac:dyDescent="0.2">
      <c r="B48" s="16" t="s">
        <v>535</v>
      </c>
      <c r="C48" s="16" t="s">
        <v>202</v>
      </c>
      <c r="D48" s="64" t="s">
        <v>203</v>
      </c>
      <c r="E48" s="7" t="s">
        <v>204</v>
      </c>
      <c r="F48" s="6" t="s">
        <v>205</v>
      </c>
      <c r="G48" s="64" t="s">
        <v>150</v>
      </c>
      <c r="H48" s="64" t="s">
        <v>206</v>
      </c>
      <c r="I48" s="14" t="s">
        <v>115</v>
      </c>
      <c r="J48" s="14" t="s">
        <v>39</v>
      </c>
      <c r="K48" s="14" t="s">
        <v>116</v>
      </c>
      <c r="L48" s="128">
        <f t="shared" ref="L48:L66" si="0">SUM(M48:R48)</f>
        <v>97287.06</v>
      </c>
      <c r="M48" s="72">
        <v>6124.7</v>
      </c>
      <c r="N48" s="72">
        <v>7296.52</v>
      </c>
      <c r="O48" s="72">
        <v>1171.8399999999999</v>
      </c>
      <c r="P48" s="72">
        <v>0</v>
      </c>
      <c r="Q48" s="72">
        <v>82694</v>
      </c>
      <c r="R48" s="72">
        <v>0</v>
      </c>
      <c r="S48" s="125" t="s">
        <v>773</v>
      </c>
      <c r="T48" s="125" t="s">
        <v>773</v>
      </c>
      <c r="U48" s="126" t="s">
        <v>760</v>
      </c>
      <c r="V48" s="26">
        <v>2019</v>
      </c>
    </row>
    <row r="49" spans="2:25" ht="48" x14ac:dyDescent="0.2">
      <c r="B49" s="16" t="s">
        <v>536</v>
      </c>
      <c r="C49" s="16" t="s">
        <v>207</v>
      </c>
      <c r="D49" s="16" t="s">
        <v>208</v>
      </c>
      <c r="E49" s="6" t="s">
        <v>111</v>
      </c>
      <c r="F49" s="6" t="s">
        <v>205</v>
      </c>
      <c r="G49" s="16" t="s">
        <v>113</v>
      </c>
      <c r="H49" s="64" t="s">
        <v>206</v>
      </c>
      <c r="I49" s="14" t="s">
        <v>115</v>
      </c>
      <c r="J49" s="14" t="s">
        <v>39</v>
      </c>
      <c r="K49" s="14" t="s">
        <v>116</v>
      </c>
      <c r="L49" s="128">
        <f t="shared" si="0"/>
        <v>130409.42</v>
      </c>
      <c r="M49" s="71">
        <v>9780.7199999999993</v>
      </c>
      <c r="N49" s="71">
        <v>9780.7000000000007</v>
      </c>
      <c r="O49" s="71">
        <v>0</v>
      </c>
      <c r="P49" s="71">
        <v>0</v>
      </c>
      <c r="Q49" s="71">
        <v>110848</v>
      </c>
      <c r="R49" s="71">
        <v>0</v>
      </c>
      <c r="S49" s="125" t="s">
        <v>773</v>
      </c>
      <c r="T49" s="125" t="s">
        <v>773</v>
      </c>
      <c r="U49" s="126" t="s">
        <v>760</v>
      </c>
      <c r="V49" s="26">
        <v>2019</v>
      </c>
      <c r="Y49" s="24"/>
    </row>
    <row r="50" spans="2:25" ht="48" x14ac:dyDescent="0.2">
      <c r="B50" s="16" t="s">
        <v>537</v>
      </c>
      <c r="C50" s="16" t="s">
        <v>209</v>
      </c>
      <c r="D50" s="64" t="s">
        <v>210</v>
      </c>
      <c r="E50" s="7" t="s">
        <v>211</v>
      </c>
      <c r="F50" s="6" t="s">
        <v>205</v>
      </c>
      <c r="G50" s="64" t="s">
        <v>124</v>
      </c>
      <c r="H50" s="64" t="s">
        <v>206</v>
      </c>
      <c r="I50" s="14" t="s">
        <v>115</v>
      </c>
      <c r="J50" s="14" t="s">
        <v>39</v>
      </c>
      <c r="K50" s="14" t="s">
        <v>116</v>
      </c>
      <c r="L50" s="128">
        <f t="shared" si="0"/>
        <v>19402.68</v>
      </c>
      <c r="M50" s="71">
        <v>0</v>
      </c>
      <c r="N50" s="71">
        <v>1455.2</v>
      </c>
      <c r="O50" s="71">
        <v>1455.24</v>
      </c>
      <c r="P50" s="71">
        <v>0</v>
      </c>
      <c r="Q50" s="71">
        <v>16492.240000000002</v>
      </c>
      <c r="R50" s="71">
        <v>0</v>
      </c>
      <c r="S50" s="125" t="s">
        <v>773</v>
      </c>
      <c r="T50" s="126" t="s">
        <v>760</v>
      </c>
      <c r="U50" s="126" t="s">
        <v>770</v>
      </c>
      <c r="V50" s="26">
        <v>2020</v>
      </c>
    </row>
    <row r="51" spans="2:25" ht="72" x14ac:dyDescent="0.2">
      <c r="B51" s="16" t="s">
        <v>538</v>
      </c>
      <c r="C51" s="16" t="s">
        <v>212</v>
      </c>
      <c r="D51" s="64" t="s">
        <v>213</v>
      </c>
      <c r="E51" s="7" t="s">
        <v>214</v>
      </c>
      <c r="F51" s="6" t="s">
        <v>205</v>
      </c>
      <c r="G51" s="64" t="s">
        <v>124</v>
      </c>
      <c r="H51" s="64" t="s">
        <v>206</v>
      </c>
      <c r="I51" s="14" t="s">
        <v>115</v>
      </c>
      <c r="J51" s="14" t="s">
        <v>39</v>
      </c>
      <c r="K51" s="14" t="s">
        <v>116</v>
      </c>
      <c r="L51" s="128">
        <f t="shared" si="0"/>
        <v>49588.32</v>
      </c>
      <c r="M51" s="71">
        <v>0</v>
      </c>
      <c r="N51" s="71">
        <v>3719.12</v>
      </c>
      <c r="O51" s="71">
        <v>3719.13</v>
      </c>
      <c r="P51" s="71">
        <v>0</v>
      </c>
      <c r="Q51" s="71">
        <v>42150.07</v>
      </c>
      <c r="R51" s="72">
        <v>0</v>
      </c>
      <c r="S51" s="125" t="s">
        <v>773</v>
      </c>
      <c r="T51" s="126" t="s">
        <v>760</v>
      </c>
      <c r="U51" s="126" t="s">
        <v>770</v>
      </c>
      <c r="V51" s="26">
        <v>2020</v>
      </c>
    </row>
    <row r="52" spans="2:25" ht="36" x14ac:dyDescent="0.2">
      <c r="B52" s="6" t="s">
        <v>539</v>
      </c>
      <c r="C52" s="16" t="s">
        <v>215</v>
      </c>
      <c r="D52" s="16" t="s">
        <v>216</v>
      </c>
      <c r="E52" s="6" t="s">
        <v>217</v>
      </c>
      <c r="F52" s="6" t="s">
        <v>205</v>
      </c>
      <c r="G52" s="6" t="s">
        <v>124</v>
      </c>
      <c r="H52" s="64" t="s">
        <v>206</v>
      </c>
      <c r="I52" s="26" t="s">
        <v>115</v>
      </c>
      <c r="J52" s="26" t="s">
        <v>39</v>
      </c>
      <c r="K52" s="14" t="s">
        <v>116</v>
      </c>
      <c r="L52" s="128">
        <f t="shared" si="0"/>
        <v>73556.960000000006</v>
      </c>
      <c r="M52" s="33">
        <v>0</v>
      </c>
      <c r="N52" s="33">
        <v>5516.77</v>
      </c>
      <c r="O52" s="33">
        <v>5516.78</v>
      </c>
      <c r="P52" s="33">
        <v>0</v>
      </c>
      <c r="Q52" s="33">
        <v>62523.41</v>
      </c>
      <c r="R52" s="33">
        <v>0</v>
      </c>
      <c r="S52" s="125" t="s">
        <v>773</v>
      </c>
      <c r="T52" s="126" t="s">
        <v>760</v>
      </c>
      <c r="U52" s="131" t="s">
        <v>770</v>
      </c>
      <c r="V52" s="26">
        <v>2020</v>
      </c>
    </row>
    <row r="53" spans="2:25" ht="72" x14ac:dyDescent="0.2">
      <c r="B53" s="16" t="s">
        <v>540</v>
      </c>
      <c r="C53" s="16" t="s">
        <v>218</v>
      </c>
      <c r="D53" s="16" t="s">
        <v>219</v>
      </c>
      <c r="E53" s="6" t="s">
        <v>220</v>
      </c>
      <c r="F53" s="6" t="s">
        <v>205</v>
      </c>
      <c r="G53" s="6" t="s">
        <v>124</v>
      </c>
      <c r="H53" s="64" t="s">
        <v>206</v>
      </c>
      <c r="I53" s="26" t="s">
        <v>115</v>
      </c>
      <c r="J53" s="26" t="s">
        <v>39</v>
      </c>
      <c r="K53" s="14" t="s">
        <v>116</v>
      </c>
      <c r="L53" s="128">
        <f t="shared" si="0"/>
        <v>20000</v>
      </c>
      <c r="M53" s="33">
        <v>0</v>
      </c>
      <c r="N53" s="33">
        <v>1009.42</v>
      </c>
      <c r="O53" s="33">
        <v>7550.54</v>
      </c>
      <c r="P53" s="33">
        <v>0</v>
      </c>
      <c r="Q53" s="33">
        <v>11440.04</v>
      </c>
      <c r="R53" s="33">
        <v>0</v>
      </c>
      <c r="S53" s="125" t="s">
        <v>773</v>
      </c>
      <c r="T53" s="126" t="s">
        <v>760</v>
      </c>
      <c r="U53" s="146" t="s">
        <v>760</v>
      </c>
      <c r="V53" s="144">
        <v>2019</v>
      </c>
    </row>
    <row r="54" spans="2:25" ht="36" x14ac:dyDescent="0.2">
      <c r="B54" s="6" t="s">
        <v>541</v>
      </c>
      <c r="C54" s="16" t="s">
        <v>221</v>
      </c>
      <c r="D54" s="16" t="s">
        <v>222</v>
      </c>
      <c r="E54" s="6" t="s">
        <v>223</v>
      </c>
      <c r="F54" s="6" t="s">
        <v>205</v>
      </c>
      <c r="G54" s="6" t="s">
        <v>124</v>
      </c>
      <c r="H54" s="64" t="s">
        <v>206</v>
      </c>
      <c r="I54" s="26" t="s">
        <v>115</v>
      </c>
      <c r="J54" s="26" t="s">
        <v>39</v>
      </c>
      <c r="K54" s="14" t="s">
        <v>116</v>
      </c>
      <c r="L54" s="128">
        <f t="shared" si="0"/>
        <v>43166</v>
      </c>
      <c r="M54" s="33">
        <v>0</v>
      </c>
      <c r="N54" s="33">
        <v>2818.17</v>
      </c>
      <c r="O54" s="33">
        <v>8408.6200000000008</v>
      </c>
      <c r="P54" s="33">
        <v>0</v>
      </c>
      <c r="Q54" s="33">
        <v>31939.21</v>
      </c>
      <c r="R54" s="33">
        <v>0</v>
      </c>
      <c r="S54" s="125" t="s">
        <v>773</v>
      </c>
      <c r="T54" s="126" t="s">
        <v>760</v>
      </c>
      <c r="U54" s="126" t="s">
        <v>770</v>
      </c>
      <c r="V54" s="26">
        <v>2021</v>
      </c>
    </row>
    <row r="55" spans="2:25" ht="48" x14ac:dyDescent="0.2">
      <c r="B55" s="16" t="s">
        <v>542</v>
      </c>
      <c r="C55" s="16" t="s">
        <v>224</v>
      </c>
      <c r="D55" s="16" t="s">
        <v>225</v>
      </c>
      <c r="E55" s="6" t="s">
        <v>226</v>
      </c>
      <c r="F55" s="6" t="s">
        <v>205</v>
      </c>
      <c r="G55" s="6" t="s">
        <v>124</v>
      </c>
      <c r="H55" s="64" t="s">
        <v>206</v>
      </c>
      <c r="I55" s="26" t="s">
        <v>115</v>
      </c>
      <c r="J55" s="26" t="s">
        <v>39</v>
      </c>
      <c r="K55" s="14" t="s">
        <v>116</v>
      </c>
      <c r="L55" s="128">
        <f t="shared" si="0"/>
        <v>39431.599999999999</v>
      </c>
      <c r="M55" s="33">
        <v>0</v>
      </c>
      <c r="N55" s="33">
        <v>2957.37</v>
      </c>
      <c r="O55" s="33">
        <v>2957.42</v>
      </c>
      <c r="P55" s="33">
        <v>0</v>
      </c>
      <c r="Q55" s="33">
        <v>33516.81</v>
      </c>
      <c r="R55" s="33">
        <v>0</v>
      </c>
      <c r="S55" s="125" t="s">
        <v>773</v>
      </c>
      <c r="T55" s="126" t="s">
        <v>760</v>
      </c>
      <c r="U55" s="126" t="s">
        <v>770</v>
      </c>
      <c r="V55" s="26">
        <v>2021</v>
      </c>
    </row>
    <row r="56" spans="2:25" ht="36" x14ac:dyDescent="0.2">
      <c r="B56" s="16" t="s">
        <v>543</v>
      </c>
      <c r="C56" s="16" t="s">
        <v>227</v>
      </c>
      <c r="D56" s="16" t="s">
        <v>228</v>
      </c>
      <c r="E56" s="6" t="s">
        <v>229</v>
      </c>
      <c r="F56" s="6" t="s">
        <v>205</v>
      </c>
      <c r="G56" s="6" t="s">
        <v>124</v>
      </c>
      <c r="H56" s="64" t="s">
        <v>206</v>
      </c>
      <c r="I56" s="26" t="s">
        <v>115</v>
      </c>
      <c r="J56" s="26" t="s">
        <v>39</v>
      </c>
      <c r="K56" s="14" t="s">
        <v>116</v>
      </c>
      <c r="L56" s="128">
        <f t="shared" si="0"/>
        <v>41936.579999999994</v>
      </c>
      <c r="M56" s="33">
        <v>0</v>
      </c>
      <c r="N56" s="33">
        <v>3145.24</v>
      </c>
      <c r="O56" s="33">
        <v>3145.25</v>
      </c>
      <c r="P56" s="33">
        <v>0</v>
      </c>
      <c r="Q56" s="33">
        <v>35646.089999999997</v>
      </c>
      <c r="R56" s="33">
        <v>0</v>
      </c>
      <c r="S56" s="125" t="s">
        <v>773</v>
      </c>
      <c r="T56" s="126" t="s">
        <v>760</v>
      </c>
      <c r="U56" s="126" t="s">
        <v>770</v>
      </c>
      <c r="V56" s="26">
        <v>2021</v>
      </c>
    </row>
    <row r="57" spans="2:25" ht="60" x14ac:dyDescent="0.2">
      <c r="B57" s="16" t="s">
        <v>544</v>
      </c>
      <c r="C57" s="16" t="s">
        <v>230</v>
      </c>
      <c r="D57" s="16" t="s">
        <v>231</v>
      </c>
      <c r="E57" s="6" t="s">
        <v>232</v>
      </c>
      <c r="F57" s="6" t="s">
        <v>205</v>
      </c>
      <c r="G57" s="6" t="s">
        <v>124</v>
      </c>
      <c r="H57" s="64" t="s">
        <v>206</v>
      </c>
      <c r="I57" s="26" t="s">
        <v>115</v>
      </c>
      <c r="J57" s="26" t="s">
        <v>39</v>
      </c>
      <c r="K57" s="14" t="s">
        <v>116</v>
      </c>
      <c r="L57" s="128">
        <f t="shared" si="0"/>
        <v>26462.29</v>
      </c>
      <c r="M57" s="33">
        <v>0</v>
      </c>
      <c r="N57" s="33">
        <v>1984.67</v>
      </c>
      <c r="O57" s="33">
        <v>1984.68</v>
      </c>
      <c r="P57" s="33">
        <v>0</v>
      </c>
      <c r="Q57" s="33">
        <v>22492.94</v>
      </c>
      <c r="R57" s="33">
        <v>0</v>
      </c>
      <c r="S57" s="125" t="s">
        <v>773</v>
      </c>
      <c r="T57" s="126" t="s">
        <v>760</v>
      </c>
      <c r="U57" s="126" t="s">
        <v>770</v>
      </c>
      <c r="V57" s="144">
        <v>2019</v>
      </c>
    </row>
    <row r="58" spans="2:25" ht="48" x14ac:dyDescent="0.2">
      <c r="B58" s="16" t="s">
        <v>545</v>
      </c>
      <c r="C58" s="16" t="s">
        <v>233</v>
      </c>
      <c r="D58" s="16" t="s">
        <v>234</v>
      </c>
      <c r="E58" s="6" t="s">
        <v>235</v>
      </c>
      <c r="F58" s="6" t="s">
        <v>205</v>
      </c>
      <c r="G58" s="6" t="s">
        <v>124</v>
      </c>
      <c r="H58" s="64" t="s">
        <v>206</v>
      </c>
      <c r="I58" s="26" t="s">
        <v>115</v>
      </c>
      <c r="J58" s="26" t="s">
        <v>39</v>
      </c>
      <c r="K58" s="14" t="s">
        <v>116</v>
      </c>
      <c r="L58" s="128">
        <f t="shared" si="0"/>
        <v>26553.379999999997</v>
      </c>
      <c r="M58" s="33">
        <v>0</v>
      </c>
      <c r="N58" s="33">
        <v>1991.5</v>
      </c>
      <c r="O58" s="33">
        <v>1991.51</v>
      </c>
      <c r="P58" s="33">
        <v>0</v>
      </c>
      <c r="Q58" s="33">
        <v>22570.37</v>
      </c>
      <c r="R58" s="33">
        <v>0</v>
      </c>
      <c r="S58" s="125" t="s">
        <v>773</v>
      </c>
      <c r="T58" s="126" t="s">
        <v>760</v>
      </c>
      <c r="U58" s="126" t="s">
        <v>770</v>
      </c>
      <c r="V58" s="26">
        <v>2021</v>
      </c>
    </row>
    <row r="59" spans="2:25" ht="36" x14ac:dyDescent="0.2">
      <c r="B59" s="16" t="s">
        <v>546</v>
      </c>
      <c r="C59" s="16" t="s">
        <v>236</v>
      </c>
      <c r="D59" s="16" t="s">
        <v>237</v>
      </c>
      <c r="E59" s="6" t="s">
        <v>238</v>
      </c>
      <c r="F59" s="6" t="s">
        <v>205</v>
      </c>
      <c r="G59" s="6" t="s">
        <v>124</v>
      </c>
      <c r="H59" s="64" t="s">
        <v>206</v>
      </c>
      <c r="I59" s="26" t="s">
        <v>115</v>
      </c>
      <c r="J59" s="26" t="s">
        <v>39</v>
      </c>
      <c r="K59" s="14" t="s">
        <v>116</v>
      </c>
      <c r="L59" s="128">
        <f t="shared" si="0"/>
        <v>18639.75</v>
      </c>
      <c r="M59" s="33">
        <v>0</v>
      </c>
      <c r="N59" s="33">
        <v>1397.98</v>
      </c>
      <c r="O59" s="33">
        <v>1397.99</v>
      </c>
      <c r="P59" s="33">
        <v>0</v>
      </c>
      <c r="Q59" s="33">
        <v>15843.78</v>
      </c>
      <c r="R59" s="33">
        <v>0</v>
      </c>
      <c r="S59" s="125" t="s">
        <v>773</v>
      </c>
      <c r="T59" s="126" t="s">
        <v>760</v>
      </c>
      <c r="U59" s="126" t="s">
        <v>770</v>
      </c>
      <c r="V59" s="26">
        <v>2021</v>
      </c>
    </row>
    <row r="60" spans="2:25" ht="60" x14ac:dyDescent="0.2">
      <c r="B60" s="16" t="s">
        <v>547</v>
      </c>
      <c r="C60" s="16" t="s">
        <v>239</v>
      </c>
      <c r="D60" s="16" t="s">
        <v>240</v>
      </c>
      <c r="E60" s="6" t="s">
        <v>241</v>
      </c>
      <c r="F60" s="6" t="s">
        <v>205</v>
      </c>
      <c r="G60" s="6" t="s">
        <v>124</v>
      </c>
      <c r="H60" s="64" t="s">
        <v>206</v>
      </c>
      <c r="I60" s="26" t="s">
        <v>115</v>
      </c>
      <c r="J60" s="26" t="s">
        <v>39</v>
      </c>
      <c r="K60" s="14" t="s">
        <v>116</v>
      </c>
      <c r="L60" s="128">
        <f t="shared" si="0"/>
        <v>49383.380000000005</v>
      </c>
      <c r="M60" s="33">
        <v>0</v>
      </c>
      <c r="N60" s="33">
        <v>3703.75</v>
      </c>
      <c r="O60" s="33">
        <v>3703.77</v>
      </c>
      <c r="P60" s="33">
        <v>0</v>
      </c>
      <c r="Q60" s="33">
        <v>41975.86</v>
      </c>
      <c r="R60" s="33">
        <v>0</v>
      </c>
      <c r="S60" s="125" t="s">
        <v>773</v>
      </c>
      <c r="T60" s="126" t="s">
        <v>760</v>
      </c>
      <c r="U60" s="126" t="s">
        <v>770</v>
      </c>
      <c r="V60" s="26">
        <v>2021</v>
      </c>
    </row>
    <row r="61" spans="2:25" ht="72" x14ac:dyDescent="0.2">
      <c r="B61" s="16" t="s">
        <v>548</v>
      </c>
      <c r="C61" s="16" t="s">
        <v>242</v>
      </c>
      <c r="D61" s="16" t="s">
        <v>243</v>
      </c>
      <c r="E61" s="6" t="s">
        <v>244</v>
      </c>
      <c r="F61" s="6" t="s">
        <v>205</v>
      </c>
      <c r="G61" s="6" t="s">
        <v>124</v>
      </c>
      <c r="H61" s="64" t="s">
        <v>206</v>
      </c>
      <c r="I61" s="26" t="s">
        <v>115</v>
      </c>
      <c r="J61" s="26" t="s">
        <v>39</v>
      </c>
      <c r="K61" s="14" t="s">
        <v>116</v>
      </c>
      <c r="L61" s="128">
        <f t="shared" si="0"/>
        <v>223814.78999999998</v>
      </c>
      <c r="M61" s="33">
        <v>16786.14</v>
      </c>
      <c r="N61" s="33">
        <v>16786.099999999999</v>
      </c>
      <c r="O61" s="33">
        <v>0</v>
      </c>
      <c r="P61" s="33">
        <v>0</v>
      </c>
      <c r="Q61" s="33">
        <v>190242.55</v>
      </c>
      <c r="R61" s="33">
        <v>0</v>
      </c>
      <c r="S61" s="125" t="s">
        <v>773</v>
      </c>
      <c r="T61" s="126" t="s">
        <v>760</v>
      </c>
      <c r="U61" s="126" t="s">
        <v>770</v>
      </c>
      <c r="V61" s="26">
        <v>2021</v>
      </c>
    </row>
    <row r="62" spans="2:25" ht="36" x14ac:dyDescent="0.2">
      <c r="B62" s="16" t="s">
        <v>549</v>
      </c>
      <c r="C62" s="16" t="s">
        <v>245</v>
      </c>
      <c r="D62" s="16" t="s">
        <v>246</v>
      </c>
      <c r="E62" s="6" t="s">
        <v>247</v>
      </c>
      <c r="F62" s="6" t="s">
        <v>205</v>
      </c>
      <c r="G62" s="6" t="s">
        <v>124</v>
      </c>
      <c r="H62" s="64" t="s">
        <v>206</v>
      </c>
      <c r="I62" s="26" t="s">
        <v>115</v>
      </c>
      <c r="J62" s="26" t="s">
        <v>39</v>
      </c>
      <c r="K62" s="14" t="s">
        <v>116</v>
      </c>
      <c r="L62" s="128">
        <f t="shared" si="0"/>
        <v>9040.94</v>
      </c>
      <c r="M62" s="33">
        <v>0</v>
      </c>
      <c r="N62" s="33">
        <v>678.07</v>
      </c>
      <c r="O62" s="33">
        <v>678.1</v>
      </c>
      <c r="P62" s="33">
        <v>0</v>
      </c>
      <c r="Q62" s="33">
        <v>7684.77</v>
      </c>
      <c r="R62" s="33">
        <v>0</v>
      </c>
      <c r="S62" s="125" t="s">
        <v>773</v>
      </c>
      <c r="T62" s="126" t="s">
        <v>760</v>
      </c>
      <c r="U62" s="126" t="s">
        <v>770</v>
      </c>
      <c r="V62" s="26">
        <v>2021</v>
      </c>
    </row>
    <row r="63" spans="2:25" ht="36" x14ac:dyDescent="0.2">
      <c r="B63" s="16" t="s">
        <v>550</v>
      </c>
      <c r="C63" s="16" t="s">
        <v>248</v>
      </c>
      <c r="D63" s="16" t="s">
        <v>249</v>
      </c>
      <c r="E63" s="6" t="s">
        <v>250</v>
      </c>
      <c r="F63" s="6" t="s">
        <v>205</v>
      </c>
      <c r="G63" s="6" t="s">
        <v>124</v>
      </c>
      <c r="H63" s="64" t="s">
        <v>206</v>
      </c>
      <c r="I63" s="26" t="s">
        <v>115</v>
      </c>
      <c r="J63" s="26" t="s">
        <v>39</v>
      </c>
      <c r="K63" s="14" t="s">
        <v>116</v>
      </c>
      <c r="L63" s="128">
        <f t="shared" si="0"/>
        <v>28398</v>
      </c>
      <c r="M63" s="33">
        <v>0</v>
      </c>
      <c r="N63" s="33">
        <v>2129.85</v>
      </c>
      <c r="O63" s="33">
        <v>2129.85</v>
      </c>
      <c r="P63" s="33">
        <v>0</v>
      </c>
      <c r="Q63" s="33">
        <v>24138.3</v>
      </c>
      <c r="R63" s="33">
        <v>0</v>
      </c>
      <c r="S63" s="125" t="s">
        <v>773</v>
      </c>
      <c r="T63" s="126" t="s">
        <v>760</v>
      </c>
      <c r="U63" s="126" t="s">
        <v>770</v>
      </c>
      <c r="V63" s="26">
        <v>2021</v>
      </c>
    </row>
    <row r="64" spans="2:25" ht="60" x14ac:dyDescent="0.2">
      <c r="B64" s="16" t="s">
        <v>551</v>
      </c>
      <c r="C64" s="16" t="s">
        <v>251</v>
      </c>
      <c r="D64" s="16" t="s">
        <v>252</v>
      </c>
      <c r="E64" s="6" t="s">
        <v>253</v>
      </c>
      <c r="F64" s="6" t="s">
        <v>205</v>
      </c>
      <c r="G64" s="6" t="s">
        <v>124</v>
      </c>
      <c r="H64" s="64" t="s">
        <v>206</v>
      </c>
      <c r="I64" s="26" t="s">
        <v>115</v>
      </c>
      <c r="J64" s="26" t="s">
        <v>39</v>
      </c>
      <c r="K64" s="14" t="s">
        <v>116</v>
      </c>
      <c r="L64" s="128">
        <f t="shared" si="0"/>
        <v>19129.37</v>
      </c>
      <c r="M64" s="33">
        <v>0</v>
      </c>
      <c r="N64" s="33">
        <v>1434.7</v>
      </c>
      <c r="O64" s="33">
        <v>1434.71</v>
      </c>
      <c r="P64" s="33">
        <v>0</v>
      </c>
      <c r="Q64" s="33">
        <v>16259.96</v>
      </c>
      <c r="R64" s="33">
        <v>0</v>
      </c>
      <c r="S64" s="125" t="s">
        <v>773</v>
      </c>
      <c r="T64" s="126" t="s">
        <v>760</v>
      </c>
      <c r="U64" s="126" t="s">
        <v>770</v>
      </c>
      <c r="V64" s="26">
        <v>2021</v>
      </c>
    </row>
    <row r="65" spans="1:25" ht="72" x14ac:dyDescent="0.2">
      <c r="B65" s="16" t="s">
        <v>552</v>
      </c>
      <c r="C65" s="16" t="s">
        <v>254</v>
      </c>
      <c r="D65" s="64" t="s">
        <v>255</v>
      </c>
      <c r="E65" s="6" t="s">
        <v>256</v>
      </c>
      <c r="F65" s="6" t="s">
        <v>205</v>
      </c>
      <c r="G65" s="6" t="s">
        <v>124</v>
      </c>
      <c r="H65" s="64" t="s">
        <v>206</v>
      </c>
      <c r="I65" s="26" t="s">
        <v>115</v>
      </c>
      <c r="J65" s="26" t="s">
        <v>39</v>
      </c>
      <c r="K65" s="14" t="s">
        <v>116</v>
      </c>
      <c r="L65" s="128">
        <f t="shared" si="0"/>
        <v>31000</v>
      </c>
      <c r="M65" s="33">
        <v>0</v>
      </c>
      <c r="N65" s="33">
        <v>1385.17</v>
      </c>
      <c r="O65" s="33">
        <v>13916.23</v>
      </c>
      <c r="P65" s="33">
        <v>0</v>
      </c>
      <c r="Q65" s="33">
        <v>15698.6</v>
      </c>
      <c r="R65" s="33">
        <v>0</v>
      </c>
      <c r="S65" s="125" t="s">
        <v>773</v>
      </c>
      <c r="T65" s="126" t="s">
        <v>760</v>
      </c>
      <c r="U65" s="126" t="s">
        <v>770</v>
      </c>
      <c r="V65" s="144">
        <v>2019</v>
      </c>
    </row>
    <row r="66" spans="1:25" ht="48" x14ac:dyDescent="0.2">
      <c r="B66" s="16" t="s">
        <v>553</v>
      </c>
      <c r="C66" s="16" t="s">
        <v>257</v>
      </c>
      <c r="D66" s="16" t="s">
        <v>258</v>
      </c>
      <c r="E66" s="6" t="s">
        <v>259</v>
      </c>
      <c r="F66" s="6" t="s">
        <v>205</v>
      </c>
      <c r="G66" s="6" t="s">
        <v>157</v>
      </c>
      <c r="H66" s="64" t="s">
        <v>206</v>
      </c>
      <c r="I66" s="26" t="s">
        <v>115</v>
      </c>
      <c r="J66" s="26" t="s">
        <v>39</v>
      </c>
      <c r="K66" s="14" t="s">
        <v>116</v>
      </c>
      <c r="L66" s="128">
        <f t="shared" si="0"/>
        <v>28019</v>
      </c>
      <c r="M66" s="33">
        <v>0</v>
      </c>
      <c r="N66" s="33">
        <v>2101</v>
      </c>
      <c r="O66" s="33">
        <v>2102</v>
      </c>
      <c r="P66" s="33">
        <v>0</v>
      </c>
      <c r="Q66" s="33">
        <v>23816</v>
      </c>
      <c r="R66" s="33">
        <v>0</v>
      </c>
      <c r="S66" s="125" t="s">
        <v>773</v>
      </c>
      <c r="T66" s="126" t="s">
        <v>760</v>
      </c>
      <c r="U66" s="126" t="s">
        <v>770</v>
      </c>
      <c r="V66" s="144">
        <v>2019</v>
      </c>
    </row>
    <row r="67" spans="1:25" ht="36" x14ac:dyDescent="0.2">
      <c r="B67" s="16" t="s">
        <v>554</v>
      </c>
      <c r="C67" s="16" t="s">
        <v>260</v>
      </c>
      <c r="D67" s="16" t="s">
        <v>261</v>
      </c>
      <c r="E67" s="6" t="s">
        <v>139</v>
      </c>
      <c r="F67" s="6" t="s">
        <v>205</v>
      </c>
      <c r="G67" s="6" t="s">
        <v>157</v>
      </c>
      <c r="H67" s="64" t="s">
        <v>206</v>
      </c>
      <c r="I67" s="26" t="s">
        <v>115</v>
      </c>
      <c r="J67" s="26" t="s">
        <v>39</v>
      </c>
      <c r="K67" s="14" t="s">
        <v>116</v>
      </c>
      <c r="L67" s="128">
        <f>M67+N67+Q67</f>
        <v>257175</v>
      </c>
      <c r="M67" s="33">
        <v>19289</v>
      </c>
      <c r="N67" s="33">
        <v>19288</v>
      </c>
      <c r="O67" s="32">
        <v>0</v>
      </c>
      <c r="P67" s="33">
        <v>0</v>
      </c>
      <c r="Q67" s="76">
        <v>218598</v>
      </c>
      <c r="R67" s="33">
        <v>0</v>
      </c>
      <c r="S67" s="125" t="s">
        <v>773</v>
      </c>
      <c r="T67" s="126" t="s">
        <v>760</v>
      </c>
      <c r="U67" s="126" t="s">
        <v>770</v>
      </c>
      <c r="V67" s="26">
        <v>2020</v>
      </c>
    </row>
    <row r="68" spans="1:25" ht="48" x14ac:dyDescent="0.2">
      <c r="B68" s="16" t="s">
        <v>916</v>
      </c>
      <c r="C68" s="16" t="s">
        <v>262</v>
      </c>
      <c r="D68" s="16" t="s">
        <v>263</v>
      </c>
      <c r="E68" s="6" t="s">
        <v>264</v>
      </c>
      <c r="F68" s="6" t="s">
        <v>205</v>
      </c>
      <c r="G68" s="6" t="s">
        <v>157</v>
      </c>
      <c r="H68" s="64" t="s">
        <v>206</v>
      </c>
      <c r="I68" s="26" t="s">
        <v>115</v>
      </c>
      <c r="J68" s="26" t="s">
        <v>39</v>
      </c>
      <c r="K68" s="14" t="s">
        <v>116</v>
      </c>
      <c r="L68" s="128">
        <f t="shared" ref="L68:L74" si="1">SUM(M68:R68)</f>
        <v>27532</v>
      </c>
      <c r="M68" s="32">
        <v>0</v>
      </c>
      <c r="N68" s="33">
        <v>2064</v>
      </c>
      <c r="O68" s="33">
        <v>2066</v>
      </c>
      <c r="P68" s="33">
        <v>0</v>
      </c>
      <c r="Q68" s="33">
        <v>23402</v>
      </c>
      <c r="R68" s="33">
        <v>0</v>
      </c>
      <c r="S68" s="125" t="s">
        <v>773</v>
      </c>
      <c r="T68" s="126" t="s">
        <v>760</v>
      </c>
      <c r="U68" s="126" t="s">
        <v>770</v>
      </c>
      <c r="V68" s="26">
        <v>2020</v>
      </c>
    </row>
    <row r="69" spans="1:25" ht="60" x14ac:dyDescent="0.2">
      <c r="A69" s="17" t="s">
        <v>759</v>
      </c>
      <c r="B69" s="16" t="s">
        <v>917</v>
      </c>
      <c r="C69" s="16" t="s">
        <v>266</v>
      </c>
      <c r="D69" s="16" t="s">
        <v>267</v>
      </c>
      <c r="E69" s="6" t="s">
        <v>268</v>
      </c>
      <c r="F69" s="6" t="s">
        <v>205</v>
      </c>
      <c r="G69" s="6" t="s">
        <v>120</v>
      </c>
      <c r="H69" s="64" t="s">
        <v>206</v>
      </c>
      <c r="I69" s="26" t="s">
        <v>115</v>
      </c>
      <c r="J69" s="26" t="s">
        <v>39</v>
      </c>
      <c r="K69" s="14" t="s">
        <v>116</v>
      </c>
      <c r="L69" s="128">
        <f t="shared" si="1"/>
        <v>74699.569999999992</v>
      </c>
      <c r="M69" s="33">
        <v>5602.48</v>
      </c>
      <c r="N69" s="33">
        <v>5602.46</v>
      </c>
      <c r="O69" s="33">
        <v>0</v>
      </c>
      <c r="P69" s="33">
        <v>0</v>
      </c>
      <c r="Q69" s="33">
        <v>63494.63</v>
      </c>
      <c r="R69" s="33">
        <v>0</v>
      </c>
      <c r="S69" s="125" t="s">
        <v>773</v>
      </c>
      <c r="T69" s="126" t="s">
        <v>760</v>
      </c>
      <c r="U69" s="132" t="s">
        <v>760</v>
      </c>
      <c r="V69" s="26">
        <v>2019</v>
      </c>
    </row>
    <row r="70" spans="1:25" ht="60" x14ac:dyDescent="0.2">
      <c r="B70" s="16" t="s">
        <v>918</v>
      </c>
      <c r="C70" s="16" t="s">
        <v>269</v>
      </c>
      <c r="D70" s="16" t="s">
        <v>270</v>
      </c>
      <c r="E70" s="6" t="s">
        <v>271</v>
      </c>
      <c r="F70" s="6" t="s">
        <v>205</v>
      </c>
      <c r="G70" s="6" t="s">
        <v>120</v>
      </c>
      <c r="H70" s="64" t="s">
        <v>206</v>
      </c>
      <c r="I70" s="26" t="s">
        <v>115</v>
      </c>
      <c r="J70" s="26" t="s">
        <v>39</v>
      </c>
      <c r="K70" s="14" t="s">
        <v>116</v>
      </c>
      <c r="L70" s="128">
        <f t="shared" si="1"/>
        <v>45897.16</v>
      </c>
      <c r="M70" s="32">
        <v>0</v>
      </c>
      <c r="N70" s="33">
        <v>3442.28</v>
      </c>
      <c r="O70" s="33">
        <v>3442.3</v>
      </c>
      <c r="P70" s="33">
        <v>0</v>
      </c>
      <c r="Q70" s="33">
        <v>39012.58</v>
      </c>
      <c r="R70" s="33">
        <v>0</v>
      </c>
      <c r="S70" s="125" t="s">
        <v>773</v>
      </c>
      <c r="T70" s="126" t="s">
        <v>760</v>
      </c>
      <c r="U70" s="132" t="s">
        <v>760</v>
      </c>
      <c r="V70" s="26">
        <v>2019</v>
      </c>
    </row>
    <row r="71" spans="1:25" ht="60" x14ac:dyDescent="0.2">
      <c r="B71" s="16" t="s">
        <v>555</v>
      </c>
      <c r="C71" s="16" t="s">
        <v>272</v>
      </c>
      <c r="D71" s="16" t="s">
        <v>273</v>
      </c>
      <c r="E71" s="6" t="s">
        <v>274</v>
      </c>
      <c r="F71" s="6" t="s">
        <v>205</v>
      </c>
      <c r="G71" s="6" t="s">
        <v>120</v>
      </c>
      <c r="H71" s="64" t="s">
        <v>206</v>
      </c>
      <c r="I71" s="26" t="s">
        <v>115</v>
      </c>
      <c r="J71" s="26" t="s">
        <v>39</v>
      </c>
      <c r="K71" s="14" t="s">
        <v>116</v>
      </c>
      <c r="L71" s="128">
        <f t="shared" si="1"/>
        <v>53277.85</v>
      </c>
      <c r="M71" s="33">
        <v>0</v>
      </c>
      <c r="N71" s="33">
        <v>3995.83</v>
      </c>
      <c r="O71" s="33">
        <v>3995.85</v>
      </c>
      <c r="P71" s="33">
        <v>0</v>
      </c>
      <c r="Q71" s="76">
        <v>45286.17</v>
      </c>
      <c r="R71" s="33">
        <v>0</v>
      </c>
      <c r="S71" s="125" t="s">
        <v>773</v>
      </c>
      <c r="T71" s="126" t="s">
        <v>760</v>
      </c>
      <c r="U71" s="132" t="s">
        <v>760</v>
      </c>
      <c r="V71" s="26">
        <v>2019</v>
      </c>
    </row>
    <row r="72" spans="1:25" ht="48" x14ac:dyDescent="0.2">
      <c r="B72" s="16" t="s">
        <v>556</v>
      </c>
      <c r="C72" s="16" t="s">
        <v>275</v>
      </c>
      <c r="D72" s="16" t="s">
        <v>276</v>
      </c>
      <c r="E72" s="6" t="s">
        <v>277</v>
      </c>
      <c r="F72" s="6" t="s">
        <v>205</v>
      </c>
      <c r="G72" s="6" t="s">
        <v>120</v>
      </c>
      <c r="H72" s="64" t="s">
        <v>206</v>
      </c>
      <c r="I72" s="26" t="s">
        <v>115</v>
      </c>
      <c r="J72" s="26" t="s">
        <v>39</v>
      </c>
      <c r="K72" s="14" t="s">
        <v>116</v>
      </c>
      <c r="L72" s="128">
        <f t="shared" si="1"/>
        <v>20968.13</v>
      </c>
      <c r="M72" s="33">
        <v>0</v>
      </c>
      <c r="N72" s="33">
        <v>1572.6</v>
      </c>
      <c r="O72" s="33">
        <v>1572.62</v>
      </c>
      <c r="P72" s="33">
        <v>0</v>
      </c>
      <c r="Q72" s="33">
        <v>17822.91</v>
      </c>
      <c r="R72" s="33">
        <v>0</v>
      </c>
      <c r="S72" s="125" t="s">
        <v>773</v>
      </c>
      <c r="T72" s="126" t="s">
        <v>760</v>
      </c>
      <c r="U72" s="132" t="s">
        <v>760</v>
      </c>
      <c r="V72" s="26">
        <v>2019</v>
      </c>
    </row>
    <row r="73" spans="1:25" ht="60" x14ac:dyDescent="0.2">
      <c r="B73" s="16" t="s">
        <v>557</v>
      </c>
      <c r="C73" s="16" t="s">
        <v>278</v>
      </c>
      <c r="D73" s="16" t="s">
        <v>279</v>
      </c>
      <c r="E73" s="6" t="s">
        <v>280</v>
      </c>
      <c r="F73" s="6" t="s">
        <v>205</v>
      </c>
      <c r="G73" s="6" t="s">
        <v>120</v>
      </c>
      <c r="H73" s="64" t="s">
        <v>206</v>
      </c>
      <c r="I73" s="26" t="s">
        <v>115</v>
      </c>
      <c r="J73" s="26" t="s">
        <v>39</v>
      </c>
      <c r="K73" s="14" t="s">
        <v>116</v>
      </c>
      <c r="L73" s="128">
        <f t="shared" si="1"/>
        <v>182431.66</v>
      </c>
      <c r="M73" s="33">
        <v>13682.38</v>
      </c>
      <c r="N73" s="33">
        <v>13682.37</v>
      </c>
      <c r="O73" s="33">
        <v>0</v>
      </c>
      <c r="P73" s="33">
        <v>0</v>
      </c>
      <c r="Q73" s="33">
        <v>155066.91</v>
      </c>
      <c r="R73" s="33">
        <v>0</v>
      </c>
      <c r="S73" s="125" t="s">
        <v>773</v>
      </c>
      <c r="T73" s="125" t="s">
        <v>773</v>
      </c>
      <c r="U73" s="132" t="s">
        <v>760</v>
      </c>
      <c r="V73" s="26">
        <v>2019</v>
      </c>
    </row>
    <row r="74" spans="1:25" ht="36" x14ac:dyDescent="0.2">
      <c r="B74" s="16" t="s">
        <v>558</v>
      </c>
      <c r="C74" s="16" t="s">
        <v>281</v>
      </c>
      <c r="D74" s="16" t="s">
        <v>282</v>
      </c>
      <c r="E74" s="6" t="s">
        <v>283</v>
      </c>
      <c r="F74" s="6" t="s">
        <v>205</v>
      </c>
      <c r="G74" s="6" t="s">
        <v>120</v>
      </c>
      <c r="H74" s="64" t="s">
        <v>206</v>
      </c>
      <c r="I74" s="26" t="s">
        <v>115</v>
      </c>
      <c r="J74" s="26" t="s">
        <v>39</v>
      </c>
      <c r="K74" s="14" t="s">
        <v>116</v>
      </c>
      <c r="L74" s="128">
        <f t="shared" si="1"/>
        <v>19562.849999999999</v>
      </c>
      <c r="M74" s="33">
        <v>0</v>
      </c>
      <c r="N74" s="33">
        <v>1467.21</v>
      </c>
      <c r="O74" s="33">
        <v>1467.22</v>
      </c>
      <c r="P74" s="33">
        <v>0</v>
      </c>
      <c r="Q74" s="33">
        <v>16628.419999999998</v>
      </c>
      <c r="R74" s="33">
        <v>0</v>
      </c>
      <c r="S74" s="125" t="s">
        <v>773</v>
      </c>
      <c r="T74" s="125" t="s">
        <v>773</v>
      </c>
      <c r="U74" s="132" t="s">
        <v>760</v>
      </c>
      <c r="V74" s="26">
        <v>2019</v>
      </c>
    </row>
    <row r="75" spans="1:25" ht="39.75" customHeight="1" x14ac:dyDescent="0.2">
      <c r="B75" s="65" t="s">
        <v>488</v>
      </c>
      <c r="C75" s="16"/>
      <c r="D75" s="65" t="s">
        <v>462</v>
      </c>
      <c r="E75" s="26" t="s">
        <v>39</v>
      </c>
      <c r="F75" s="26" t="s">
        <v>39</v>
      </c>
      <c r="G75" s="26" t="s">
        <v>39</v>
      </c>
      <c r="H75" s="26" t="s">
        <v>39</v>
      </c>
      <c r="I75" s="26" t="s">
        <v>39</v>
      </c>
      <c r="J75" s="26" t="s">
        <v>39</v>
      </c>
      <c r="K75" s="26" t="s">
        <v>39</v>
      </c>
      <c r="L75" s="26" t="s">
        <v>39</v>
      </c>
      <c r="M75" s="26" t="s">
        <v>39</v>
      </c>
      <c r="N75" s="26" t="s">
        <v>39</v>
      </c>
      <c r="O75" s="26" t="s">
        <v>39</v>
      </c>
      <c r="P75" s="26" t="s">
        <v>39</v>
      </c>
      <c r="Q75" s="26" t="s">
        <v>39</v>
      </c>
      <c r="R75" s="26" t="s">
        <v>39</v>
      </c>
      <c r="S75" s="26" t="s">
        <v>39</v>
      </c>
      <c r="T75" s="26" t="s">
        <v>39</v>
      </c>
      <c r="U75" s="26" t="s">
        <v>39</v>
      </c>
      <c r="V75" s="26" t="s">
        <v>39</v>
      </c>
    </row>
    <row r="76" spans="1:25" ht="72" x14ac:dyDescent="0.2">
      <c r="B76" s="16" t="s">
        <v>559</v>
      </c>
      <c r="C76" s="16" t="s">
        <v>471</v>
      </c>
      <c r="D76" s="64" t="s">
        <v>463</v>
      </c>
      <c r="E76" s="64" t="s">
        <v>464</v>
      </c>
      <c r="F76" s="16" t="s">
        <v>205</v>
      </c>
      <c r="G76" s="64" t="s">
        <v>465</v>
      </c>
      <c r="H76" s="64" t="s">
        <v>466</v>
      </c>
      <c r="I76" s="14" t="s">
        <v>115</v>
      </c>
      <c r="J76" s="14" t="s">
        <v>39</v>
      </c>
      <c r="K76" s="14" t="s">
        <v>116</v>
      </c>
      <c r="L76" s="128">
        <f>SUM(M76:R76)</f>
        <v>360006.56</v>
      </c>
      <c r="M76" s="72">
        <v>27000.5</v>
      </c>
      <c r="N76" s="72">
        <v>27000.5</v>
      </c>
      <c r="O76" s="72">
        <v>0</v>
      </c>
      <c r="P76" s="72">
        <v>0</v>
      </c>
      <c r="Q76" s="72">
        <v>306005.56</v>
      </c>
      <c r="R76" s="72">
        <v>0</v>
      </c>
      <c r="S76" s="126" t="s">
        <v>765</v>
      </c>
      <c r="T76" s="126" t="s">
        <v>765</v>
      </c>
      <c r="U76" s="126" t="s">
        <v>774</v>
      </c>
      <c r="V76" s="26">
        <v>2021</v>
      </c>
    </row>
    <row r="77" spans="1:25" ht="60" x14ac:dyDescent="0.2">
      <c r="B77" s="16" t="s">
        <v>560</v>
      </c>
      <c r="C77" s="16" t="s">
        <v>472</v>
      </c>
      <c r="D77" s="64" t="s">
        <v>467</v>
      </c>
      <c r="E77" s="64" t="s">
        <v>468</v>
      </c>
      <c r="F77" s="16" t="s">
        <v>205</v>
      </c>
      <c r="G77" s="64" t="s">
        <v>120</v>
      </c>
      <c r="H77" s="64" t="s">
        <v>466</v>
      </c>
      <c r="I77" s="14" t="s">
        <v>115</v>
      </c>
      <c r="J77" s="14" t="s">
        <v>39</v>
      </c>
      <c r="K77" s="14" t="s">
        <v>116</v>
      </c>
      <c r="L77" s="128">
        <f>SUM(M77:R77)</f>
        <v>171993</v>
      </c>
      <c r="M77" s="72">
        <v>12900</v>
      </c>
      <c r="N77" s="72">
        <v>12899</v>
      </c>
      <c r="O77" s="72">
        <v>0</v>
      </c>
      <c r="P77" s="72">
        <v>0</v>
      </c>
      <c r="Q77" s="72">
        <v>146194</v>
      </c>
      <c r="R77" s="72">
        <v>0</v>
      </c>
      <c r="S77" s="126" t="s">
        <v>765</v>
      </c>
      <c r="T77" s="126" t="s">
        <v>765</v>
      </c>
      <c r="U77" s="126" t="s">
        <v>774</v>
      </c>
      <c r="V77" s="26">
        <v>2021</v>
      </c>
    </row>
    <row r="78" spans="1:25" ht="48" x14ac:dyDescent="0.2">
      <c r="B78" s="16" t="s">
        <v>561</v>
      </c>
      <c r="C78" s="16" t="s">
        <v>473</v>
      </c>
      <c r="D78" s="64" t="s">
        <v>469</v>
      </c>
      <c r="E78" s="64" t="s">
        <v>470</v>
      </c>
      <c r="F78" s="16" t="s">
        <v>205</v>
      </c>
      <c r="G78" s="64" t="s">
        <v>157</v>
      </c>
      <c r="H78" s="64" t="s">
        <v>466</v>
      </c>
      <c r="I78" s="14" t="s">
        <v>115</v>
      </c>
      <c r="J78" s="14" t="s">
        <v>39</v>
      </c>
      <c r="K78" s="14" t="s">
        <v>116</v>
      </c>
      <c r="L78" s="128">
        <f>SUM(M78:R78)</f>
        <v>132323</v>
      </c>
      <c r="M78" s="72">
        <v>9925</v>
      </c>
      <c r="N78" s="72">
        <v>9924</v>
      </c>
      <c r="O78" s="72">
        <v>0</v>
      </c>
      <c r="P78" s="72">
        <v>0</v>
      </c>
      <c r="Q78" s="72">
        <v>112474</v>
      </c>
      <c r="R78" s="72">
        <v>0</v>
      </c>
      <c r="S78" s="126" t="s">
        <v>765</v>
      </c>
      <c r="T78" s="126" t="s">
        <v>765</v>
      </c>
      <c r="U78" s="126" t="s">
        <v>774</v>
      </c>
      <c r="V78" s="26">
        <v>2021</v>
      </c>
      <c r="Y78" s="24"/>
    </row>
    <row r="79" spans="1:25" ht="72" x14ac:dyDescent="0.2">
      <c r="B79" s="73" t="s">
        <v>489</v>
      </c>
      <c r="C79" s="73"/>
      <c r="D79" s="73" t="s">
        <v>284</v>
      </c>
      <c r="E79" s="14" t="s">
        <v>39</v>
      </c>
      <c r="F79" s="14" t="s">
        <v>39</v>
      </c>
      <c r="G79" s="14" t="s">
        <v>39</v>
      </c>
      <c r="H79" s="14" t="s">
        <v>39</v>
      </c>
      <c r="I79" s="14" t="s">
        <v>39</v>
      </c>
      <c r="J79" s="14" t="s">
        <v>39</v>
      </c>
      <c r="K79" s="14" t="s">
        <v>39</v>
      </c>
      <c r="L79" s="71" t="s">
        <v>39</v>
      </c>
      <c r="M79" s="71" t="s">
        <v>39</v>
      </c>
      <c r="N79" s="71" t="s">
        <v>39</v>
      </c>
      <c r="O79" s="71" t="s">
        <v>39</v>
      </c>
      <c r="P79" s="71" t="s">
        <v>39</v>
      </c>
      <c r="Q79" s="71" t="s">
        <v>39</v>
      </c>
      <c r="R79" s="71" t="s">
        <v>39</v>
      </c>
      <c r="S79" s="14" t="s">
        <v>39</v>
      </c>
      <c r="T79" s="14" t="s">
        <v>39</v>
      </c>
      <c r="U79" s="14" t="s">
        <v>39</v>
      </c>
      <c r="V79" s="14" t="s">
        <v>39</v>
      </c>
    </row>
    <row r="80" spans="1:25" ht="60" x14ac:dyDescent="0.2">
      <c r="B80" s="16" t="s">
        <v>562</v>
      </c>
      <c r="C80" s="16" t="s">
        <v>285</v>
      </c>
      <c r="D80" s="64" t="s">
        <v>286</v>
      </c>
      <c r="E80" s="64" t="s">
        <v>287</v>
      </c>
      <c r="F80" s="16" t="s">
        <v>205</v>
      </c>
      <c r="G80" s="64" t="s">
        <v>150</v>
      </c>
      <c r="H80" s="64" t="s">
        <v>288</v>
      </c>
      <c r="I80" s="14" t="s">
        <v>115</v>
      </c>
      <c r="J80" s="14" t="s">
        <v>39</v>
      </c>
      <c r="K80" s="14" t="s">
        <v>116</v>
      </c>
      <c r="L80" s="128">
        <f>M80+N80+Q80</f>
        <v>7044.7</v>
      </c>
      <c r="M80" s="72">
        <v>528.36</v>
      </c>
      <c r="N80" s="72">
        <v>528.35</v>
      </c>
      <c r="O80" s="72">
        <v>0</v>
      </c>
      <c r="P80" s="72">
        <v>0</v>
      </c>
      <c r="Q80" s="72">
        <v>5987.99</v>
      </c>
      <c r="R80" s="72">
        <v>0</v>
      </c>
      <c r="S80" s="126" t="s">
        <v>765</v>
      </c>
      <c r="T80" s="126" t="s">
        <v>765</v>
      </c>
      <c r="U80" s="125" t="s">
        <v>773</v>
      </c>
      <c r="V80" s="26">
        <v>2021</v>
      </c>
    </row>
    <row r="81" spans="2:25" ht="60" x14ac:dyDescent="0.2">
      <c r="B81" s="77" t="s">
        <v>563</v>
      </c>
      <c r="C81" s="16" t="s">
        <v>289</v>
      </c>
      <c r="D81" s="64" t="s">
        <v>290</v>
      </c>
      <c r="E81" s="64" t="s">
        <v>291</v>
      </c>
      <c r="F81" s="16" t="s">
        <v>205</v>
      </c>
      <c r="G81" s="64" t="s">
        <v>113</v>
      </c>
      <c r="H81" s="64" t="s">
        <v>288</v>
      </c>
      <c r="I81" s="14" t="s">
        <v>115</v>
      </c>
      <c r="J81" s="14" t="s">
        <v>39</v>
      </c>
      <c r="K81" s="14" t="s">
        <v>116</v>
      </c>
      <c r="L81" s="128">
        <f>M81+N81+Q81</f>
        <v>8407.06</v>
      </c>
      <c r="M81" s="71">
        <v>630.53</v>
      </c>
      <c r="N81" s="72">
        <v>630.53</v>
      </c>
      <c r="O81" s="72">
        <v>0</v>
      </c>
      <c r="P81" s="72">
        <v>0</v>
      </c>
      <c r="Q81" s="72">
        <v>7146</v>
      </c>
      <c r="R81" s="72">
        <v>0</v>
      </c>
      <c r="S81" s="126" t="s">
        <v>765</v>
      </c>
      <c r="T81" s="126" t="s">
        <v>765</v>
      </c>
      <c r="U81" s="125" t="s">
        <v>773</v>
      </c>
      <c r="V81" s="26">
        <v>2020</v>
      </c>
    </row>
    <row r="82" spans="2:25" ht="72" x14ac:dyDescent="0.2">
      <c r="B82" s="77" t="s">
        <v>564</v>
      </c>
      <c r="C82" s="16" t="s">
        <v>292</v>
      </c>
      <c r="D82" s="64" t="s">
        <v>293</v>
      </c>
      <c r="E82" s="64" t="s">
        <v>244</v>
      </c>
      <c r="F82" s="16" t="s">
        <v>205</v>
      </c>
      <c r="G82" s="64" t="s">
        <v>124</v>
      </c>
      <c r="H82" s="64" t="s">
        <v>288</v>
      </c>
      <c r="I82" s="14" t="s">
        <v>115</v>
      </c>
      <c r="J82" s="14" t="s">
        <v>39</v>
      </c>
      <c r="K82" s="14" t="s">
        <v>116</v>
      </c>
      <c r="L82" s="128">
        <f>SUM(M82:R82)</f>
        <v>24994.11</v>
      </c>
      <c r="M82" s="71">
        <v>1874.56</v>
      </c>
      <c r="N82" s="72">
        <v>1874.55</v>
      </c>
      <c r="O82" s="72">
        <v>0</v>
      </c>
      <c r="P82" s="72">
        <v>0</v>
      </c>
      <c r="Q82" s="72">
        <v>21245</v>
      </c>
      <c r="R82" s="72">
        <v>0</v>
      </c>
      <c r="S82" s="126" t="s">
        <v>765</v>
      </c>
      <c r="T82" s="126" t="s">
        <v>765</v>
      </c>
      <c r="U82" s="125" t="s">
        <v>773</v>
      </c>
      <c r="V82" s="26">
        <v>2021</v>
      </c>
      <c r="Y82" s="24"/>
    </row>
    <row r="83" spans="2:25" ht="72" x14ac:dyDescent="0.2">
      <c r="B83" s="16" t="s">
        <v>565</v>
      </c>
      <c r="C83" s="16" t="s">
        <v>294</v>
      </c>
      <c r="D83" s="16" t="s">
        <v>295</v>
      </c>
      <c r="E83" s="16" t="s">
        <v>139</v>
      </c>
      <c r="F83" s="16" t="s">
        <v>205</v>
      </c>
      <c r="G83" s="16" t="s">
        <v>157</v>
      </c>
      <c r="H83" s="16" t="s">
        <v>288</v>
      </c>
      <c r="I83" s="14" t="s">
        <v>115</v>
      </c>
      <c r="J83" s="14" t="s">
        <v>39</v>
      </c>
      <c r="K83" s="14" t="s">
        <v>116</v>
      </c>
      <c r="L83" s="128">
        <f>SUM(M83:R83)</f>
        <v>15906</v>
      </c>
      <c r="M83" s="33">
        <v>1194</v>
      </c>
      <c r="N83" s="33">
        <v>1192</v>
      </c>
      <c r="O83" s="71">
        <v>0</v>
      </c>
      <c r="P83" s="71">
        <v>0</v>
      </c>
      <c r="Q83" s="33">
        <v>13520</v>
      </c>
      <c r="R83" s="33">
        <v>0</v>
      </c>
      <c r="S83" s="126" t="s">
        <v>765</v>
      </c>
      <c r="T83" s="126" t="s">
        <v>765</v>
      </c>
      <c r="U83" s="125" t="s">
        <v>773</v>
      </c>
      <c r="V83" s="26">
        <v>2021</v>
      </c>
    </row>
    <row r="84" spans="2:25" ht="84" x14ac:dyDescent="0.2">
      <c r="B84" s="16" t="s">
        <v>566</v>
      </c>
      <c r="C84" s="16" t="s">
        <v>296</v>
      </c>
      <c r="D84" s="16" t="s">
        <v>297</v>
      </c>
      <c r="E84" s="16" t="s">
        <v>298</v>
      </c>
      <c r="F84" s="16" t="s">
        <v>205</v>
      </c>
      <c r="G84" s="16" t="s">
        <v>120</v>
      </c>
      <c r="H84" s="64" t="s">
        <v>288</v>
      </c>
      <c r="I84" s="14" t="s">
        <v>115</v>
      </c>
      <c r="J84" s="14" t="s">
        <v>39</v>
      </c>
      <c r="K84" s="14" t="s">
        <v>116</v>
      </c>
      <c r="L84" s="128">
        <f>SUM(M84:R84)</f>
        <v>18632</v>
      </c>
      <c r="M84" s="33">
        <v>1398</v>
      </c>
      <c r="N84" s="33">
        <v>1397</v>
      </c>
      <c r="O84" s="72">
        <v>0</v>
      </c>
      <c r="P84" s="72">
        <v>0</v>
      </c>
      <c r="Q84" s="33">
        <v>15837</v>
      </c>
      <c r="R84" s="33">
        <v>0</v>
      </c>
      <c r="S84" s="126" t="s">
        <v>765</v>
      </c>
      <c r="T84" s="126" t="s">
        <v>765</v>
      </c>
      <c r="U84" s="125" t="s">
        <v>773</v>
      </c>
      <c r="V84" s="26">
        <v>2021</v>
      </c>
    </row>
    <row r="85" spans="2:25" ht="24" x14ac:dyDescent="0.2">
      <c r="B85" s="73" t="s">
        <v>299</v>
      </c>
      <c r="C85" s="73"/>
      <c r="D85" s="73" t="s">
        <v>300</v>
      </c>
      <c r="E85" s="16"/>
      <c r="F85" s="16"/>
      <c r="G85" s="16"/>
      <c r="H85" s="16"/>
      <c r="I85" s="16"/>
      <c r="J85" s="16"/>
      <c r="K85" s="16"/>
      <c r="L85" s="124"/>
      <c r="M85" s="124"/>
      <c r="N85" s="124"/>
      <c r="O85" s="124"/>
      <c r="P85" s="124"/>
      <c r="Q85" s="124"/>
      <c r="R85" s="124"/>
      <c r="S85" s="16"/>
      <c r="T85" s="16"/>
      <c r="U85" s="16"/>
      <c r="V85" s="16"/>
    </row>
    <row r="86" spans="2:25" ht="36" x14ac:dyDescent="0.2">
      <c r="B86" s="73" t="s">
        <v>490</v>
      </c>
      <c r="C86" s="73"/>
      <c r="D86" s="73" t="s">
        <v>301</v>
      </c>
      <c r="E86" s="14" t="s">
        <v>39</v>
      </c>
      <c r="F86" s="14" t="s">
        <v>39</v>
      </c>
      <c r="G86" s="14" t="s">
        <v>39</v>
      </c>
      <c r="H86" s="14" t="s">
        <v>39</v>
      </c>
      <c r="I86" s="14" t="s">
        <v>39</v>
      </c>
      <c r="J86" s="14" t="s">
        <v>39</v>
      </c>
      <c r="K86" s="14" t="s">
        <v>39</v>
      </c>
      <c r="L86" s="71" t="s">
        <v>39</v>
      </c>
      <c r="M86" s="71" t="s">
        <v>39</v>
      </c>
      <c r="N86" s="71" t="s">
        <v>39</v>
      </c>
      <c r="O86" s="71" t="s">
        <v>39</v>
      </c>
      <c r="P86" s="71" t="s">
        <v>39</v>
      </c>
      <c r="Q86" s="71" t="s">
        <v>39</v>
      </c>
      <c r="R86" s="71" t="s">
        <v>39</v>
      </c>
      <c r="S86" s="14" t="s">
        <v>39</v>
      </c>
      <c r="T86" s="14" t="s">
        <v>39</v>
      </c>
      <c r="U86" s="14" t="s">
        <v>39</v>
      </c>
      <c r="V86" s="14" t="s">
        <v>39</v>
      </c>
    </row>
    <row r="87" spans="2:25" ht="36" x14ac:dyDescent="0.2">
      <c r="B87" s="73" t="s">
        <v>491</v>
      </c>
      <c r="C87" s="73"/>
      <c r="D87" s="73" t="s">
        <v>302</v>
      </c>
      <c r="E87" s="14" t="s">
        <v>39</v>
      </c>
      <c r="F87" s="14" t="s">
        <v>39</v>
      </c>
      <c r="G87" s="14" t="s">
        <v>39</v>
      </c>
      <c r="H87" s="14" t="s">
        <v>39</v>
      </c>
      <c r="I87" s="14" t="s">
        <v>39</v>
      </c>
      <c r="J87" s="14" t="s">
        <v>39</v>
      </c>
      <c r="K87" s="14" t="s">
        <v>39</v>
      </c>
      <c r="L87" s="71" t="s">
        <v>39</v>
      </c>
      <c r="M87" s="71" t="s">
        <v>39</v>
      </c>
      <c r="N87" s="71" t="s">
        <v>39</v>
      </c>
      <c r="O87" s="71" t="s">
        <v>39</v>
      </c>
      <c r="P87" s="71" t="s">
        <v>39</v>
      </c>
      <c r="Q87" s="71" t="s">
        <v>39</v>
      </c>
      <c r="R87" s="71" t="s">
        <v>39</v>
      </c>
      <c r="S87" s="14" t="s">
        <v>39</v>
      </c>
      <c r="T87" s="14" t="s">
        <v>39</v>
      </c>
      <c r="U87" s="14" t="s">
        <v>39</v>
      </c>
      <c r="V87" s="14" t="s">
        <v>39</v>
      </c>
    </row>
    <row r="88" spans="2:25" ht="24" x14ac:dyDescent="0.2">
      <c r="B88" s="73" t="s">
        <v>493</v>
      </c>
      <c r="C88" s="73"/>
      <c r="D88" s="73" t="s">
        <v>303</v>
      </c>
      <c r="E88" s="14" t="s">
        <v>39</v>
      </c>
      <c r="F88" s="14" t="s">
        <v>39</v>
      </c>
      <c r="G88" s="14" t="s">
        <v>39</v>
      </c>
      <c r="H88" s="14" t="s">
        <v>39</v>
      </c>
      <c r="I88" s="14" t="s">
        <v>39</v>
      </c>
      <c r="J88" s="14" t="s">
        <v>39</v>
      </c>
      <c r="K88" s="14" t="s">
        <v>39</v>
      </c>
      <c r="L88" s="71" t="s">
        <v>39</v>
      </c>
      <c r="M88" s="71" t="s">
        <v>39</v>
      </c>
      <c r="N88" s="71" t="s">
        <v>39</v>
      </c>
      <c r="O88" s="71" t="s">
        <v>39</v>
      </c>
      <c r="P88" s="71" t="s">
        <v>39</v>
      </c>
      <c r="Q88" s="71" t="s">
        <v>39</v>
      </c>
      <c r="R88" s="71" t="s">
        <v>39</v>
      </c>
      <c r="S88" s="14" t="s">
        <v>39</v>
      </c>
      <c r="T88" s="14" t="s">
        <v>39</v>
      </c>
      <c r="U88" s="14" t="s">
        <v>39</v>
      </c>
      <c r="V88" s="14" t="s">
        <v>39</v>
      </c>
    </row>
    <row r="89" spans="2:25" ht="36" x14ac:dyDescent="0.2">
      <c r="B89" s="16" t="s">
        <v>567</v>
      </c>
      <c r="C89" s="16" t="s">
        <v>304</v>
      </c>
      <c r="D89" s="64" t="s">
        <v>305</v>
      </c>
      <c r="E89" s="6" t="s">
        <v>306</v>
      </c>
      <c r="F89" s="6" t="s">
        <v>307</v>
      </c>
      <c r="G89" s="64" t="s">
        <v>124</v>
      </c>
      <c r="H89" s="64" t="s">
        <v>308</v>
      </c>
      <c r="I89" s="14" t="s">
        <v>115</v>
      </c>
      <c r="J89" s="14" t="s">
        <v>39</v>
      </c>
      <c r="K89" s="14" t="s">
        <v>116</v>
      </c>
      <c r="L89" s="128">
        <f>SUM(M89:R89)</f>
        <v>993615.3</v>
      </c>
      <c r="M89" s="72">
        <v>149042.29999999999</v>
      </c>
      <c r="N89" s="72">
        <v>0</v>
      </c>
      <c r="O89" s="72">
        <v>0</v>
      </c>
      <c r="P89" s="72">
        <v>0</v>
      </c>
      <c r="Q89" s="72">
        <v>844573</v>
      </c>
      <c r="R89" s="72">
        <v>0</v>
      </c>
      <c r="S89" s="125" t="s">
        <v>760</v>
      </c>
      <c r="T89" s="126" t="s">
        <v>775</v>
      </c>
      <c r="U89" s="126" t="s">
        <v>776</v>
      </c>
      <c r="V89" s="26">
        <v>2021</v>
      </c>
      <c r="Y89" s="24"/>
    </row>
    <row r="90" spans="2:25" ht="48" x14ac:dyDescent="0.2">
      <c r="B90" s="73" t="s">
        <v>492</v>
      </c>
      <c r="C90" s="73"/>
      <c r="D90" s="73" t="s">
        <v>309</v>
      </c>
      <c r="E90" s="70" t="s">
        <v>39</v>
      </c>
      <c r="F90" s="70" t="s">
        <v>39</v>
      </c>
      <c r="G90" s="70" t="s">
        <v>39</v>
      </c>
      <c r="H90" s="70" t="s">
        <v>39</v>
      </c>
      <c r="I90" s="70" t="s">
        <v>39</v>
      </c>
      <c r="J90" s="70" t="s">
        <v>39</v>
      </c>
      <c r="K90" s="70" t="s">
        <v>39</v>
      </c>
      <c r="L90" s="127" t="s">
        <v>39</v>
      </c>
      <c r="M90" s="127" t="s">
        <v>39</v>
      </c>
      <c r="N90" s="127" t="s">
        <v>39</v>
      </c>
      <c r="O90" s="127" t="s">
        <v>39</v>
      </c>
      <c r="P90" s="127" t="s">
        <v>39</v>
      </c>
      <c r="Q90" s="127" t="s">
        <v>39</v>
      </c>
      <c r="R90" s="127" t="s">
        <v>39</v>
      </c>
      <c r="S90" s="70" t="s">
        <v>39</v>
      </c>
      <c r="T90" s="70" t="s">
        <v>39</v>
      </c>
      <c r="U90" s="70" t="s">
        <v>39</v>
      </c>
      <c r="V90" s="70"/>
    </row>
    <row r="91" spans="2:25" ht="48" x14ac:dyDescent="0.2">
      <c r="B91" s="16" t="s">
        <v>568</v>
      </c>
      <c r="C91" s="16" t="s">
        <v>310</v>
      </c>
      <c r="D91" s="16" t="s">
        <v>311</v>
      </c>
      <c r="E91" s="16" t="s">
        <v>123</v>
      </c>
      <c r="F91" s="16" t="s">
        <v>312</v>
      </c>
      <c r="G91" s="16" t="s">
        <v>145</v>
      </c>
      <c r="H91" s="6" t="s">
        <v>313</v>
      </c>
      <c r="I91" s="14" t="s">
        <v>115</v>
      </c>
      <c r="J91" s="14" t="s">
        <v>39</v>
      </c>
      <c r="K91" s="14" t="s">
        <v>116</v>
      </c>
      <c r="L91" s="128">
        <f>SUM(M91:R91)</f>
        <v>1298334.1200000001</v>
      </c>
      <c r="M91" s="71">
        <v>0</v>
      </c>
      <c r="N91" s="71">
        <v>0</v>
      </c>
      <c r="O91" s="71">
        <v>194750.12</v>
      </c>
      <c r="P91" s="71">
        <v>0</v>
      </c>
      <c r="Q91" s="71">
        <v>1103584</v>
      </c>
      <c r="R91" s="71">
        <v>0</v>
      </c>
      <c r="S91" s="130" t="s">
        <v>777</v>
      </c>
      <c r="T91" s="130" t="s">
        <v>778</v>
      </c>
      <c r="U91" s="130" t="s">
        <v>779</v>
      </c>
      <c r="V91" s="74">
        <v>2021</v>
      </c>
      <c r="X91" s="24"/>
      <c r="Y91" s="24"/>
    </row>
    <row r="92" spans="2:25" ht="24" x14ac:dyDescent="0.2">
      <c r="B92" s="73" t="s">
        <v>494</v>
      </c>
      <c r="C92" s="73"/>
      <c r="D92" s="73" t="s">
        <v>314</v>
      </c>
      <c r="E92" s="14" t="s">
        <v>39</v>
      </c>
      <c r="F92" s="14" t="s">
        <v>39</v>
      </c>
      <c r="G92" s="14" t="s">
        <v>39</v>
      </c>
      <c r="H92" s="14" t="s">
        <v>39</v>
      </c>
      <c r="I92" s="14" t="s">
        <v>39</v>
      </c>
      <c r="J92" s="14" t="s">
        <v>39</v>
      </c>
      <c r="K92" s="14" t="s">
        <v>39</v>
      </c>
      <c r="L92" s="71" t="s">
        <v>39</v>
      </c>
      <c r="M92" s="71" t="s">
        <v>39</v>
      </c>
      <c r="N92" s="71" t="s">
        <v>39</v>
      </c>
      <c r="O92" s="71" t="s">
        <v>39</v>
      </c>
      <c r="P92" s="71" t="s">
        <v>39</v>
      </c>
      <c r="Q92" s="71" t="s">
        <v>39</v>
      </c>
      <c r="R92" s="71" t="s">
        <v>39</v>
      </c>
      <c r="S92" s="14" t="s">
        <v>39</v>
      </c>
      <c r="T92" s="14" t="s">
        <v>39</v>
      </c>
      <c r="U92" s="14" t="s">
        <v>39</v>
      </c>
      <c r="V92" s="14" t="s">
        <v>39</v>
      </c>
    </row>
    <row r="93" spans="2:25" ht="48" x14ac:dyDescent="0.2">
      <c r="B93" s="64" t="s">
        <v>569</v>
      </c>
      <c r="C93" s="64" t="s">
        <v>315</v>
      </c>
      <c r="D93" s="64" t="s">
        <v>316</v>
      </c>
      <c r="E93" s="64" t="s">
        <v>119</v>
      </c>
      <c r="F93" s="64" t="s">
        <v>312</v>
      </c>
      <c r="G93" s="64" t="s">
        <v>120</v>
      </c>
      <c r="H93" s="7" t="s">
        <v>317</v>
      </c>
      <c r="I93" s="40" t="s">
        <v>115</v>
      </c>
      <c r="J93" s="40" t="s">
        <v>165</v>
      </c>
      <c r="K93" s="40" t="s">
        <v>116</v>
      </c>
      <c r="L93" s="80">
        <f>M93+N93+O93+P93+Q93</f>
        <v>102635.81</v>
      </c>
      <c r="M93" s="80">
        <v>15395.38</v>
      </c>
      <c r="N93" s="80">
        <v>0</v>
      </c>
      <c r="O93" s="80">
        <v>0</v>
      </c>
      <c r="P93" s="80">
        <v>0</v>
      </c>
      <c r="Q93" s="80">
        <v>87240.43</v>
      </c>
      <c r="R93" s="34">
        <v>0</v>
      </c>
      <c r="S93" s="125" t="s">
        <v>768</v>
      </c>
      <c r="T93" s="125" t="s">
        <v>764</v>
      </c>
      <c r="U93" s="125" t="s">
        <v>773</v>
      </c>
      <c r="V93" s="78">
        <v>2020</v>
      </c>
    </row>
    <row r="94" spans="2:25" ht="48" x14ac:dyDescent="0.2">
      <c r="B94" s="64" t="s">
        <v>570</v>
      </c>
      <c r="C94" s="64" t="s">
        <v>318</v>
      </c>
      <c r="D94" s="64" t="s">
        <v>319</v>
      </c>
      <c r="E94" s="64" t="s">
        <v>119</v>
      </c>
      <c r="F94" s="64" t="s">
        <v>312</v>
      </c>
      <c r="G94" s="64" t="s">
        <v>120</v>
      </c>
      <c r="H94" s="7" t="s">
        <v>317</v>
      </c>
      <c r="I94" s="40" t="s">
        <v>115</v>
      </c>
      <c r="J94" s="40" t="s">
        <v>165</v>
      </c>
      <c r="K94" s="40" t="s">
        <v>116</v>
      </c>
      <c r="L94" s="80">
        <f t="shared" ref="L94:L97" si="2">M94+N94+O94+P94+Q94</f>
        <v>85542.82</v>
      </c>
      <c r="M94" s="80">
        <v>12831.43</v>
      </c>
      <c r="N94" s="80">
        <v>0</v>
      </c>
      <c r="O94" s="80">
        <v>0</v>
      </c>
      <c r="P94" s="80">
        <v>0</v>
      </c>
      <c r="Q94" s="80">
        <v>72711.39</v>
      </c>
      <c r="R94" s="34">
        <v>0</v>
      </c>
      <c r="S94" s="125" t="s">
        <v>768</v>
      </c>
      <c r="T94" s="125" t="s">
        <v>764</v>
      </c>
      <c r="U94" s="125" t="s">
        <v>773</v>
      </c>
      <c r="V94" s="78">
        <v>2020</v>
      </c>
    </row>
    <row r="95" spans="2:25" ht="48" x14ac:dyDescent="0.2">
      <c r="B95" s="64" t="s">
        <v>571</v>
      </c>
      <c r="C95" s="64" t="s">
        <v>320</v>
      </c>
      <c r="D95" s="64" t="s">
        <v>321</v>
      </c>
      <c r="E95" s="64" t="s">
        <v>119</v>
      </c>
      <c r="F95" s="64" t="s">
        <v>312</v>
      </c>
      <c r="G95" s="64" t="s">
        <v>120</v>
      </c>
      <c r="H95" s="7" t="s">
        <v>317</v>
      </c>
      <c r="I95" s="40" t="s">
        <v>115</v>
      </c>
      <c r="J95" s="40" t="s">
        <v>165</v>
      </c>
      <c r="K95" s="40" t="s">
        <v>116</v>
      </c>
      <c r="L95" s="80">
        <f t="shared" si="2"/>
        <v>556847.35</v>
      </c>
      <c r="M95" s="80">
        <v>110903.35</v>
      </c>
      <c r="N95" s="80">
        <v>0</v>
      </c>
      <c r="O95" s="80">
        <v>0</v>
      </c>
      <c r="P95" s="80">
        <v>0</v>
      </c>
      <c r="Q95" s="80">
        <v>445944</v>
      </c>
      <c r="R95" s="34">
        <v>0</v>
      </c>
      <c r="S95" s="125" t="s">
        <v>768</v>
      </c>
      <c r="T95" s="125" t="s">
        <v>764</v>
      </c>
      <c r="U95" s="125" t="s">
        <v>773</v>
      </c>
      <c r="V95" s="78">
        <v>2020</v>
      </c>
    </row>
    <row r="96" spans="2:25" ht="36" x14ac:dyDescent="0.2">
      <c r="B96" s="64" t="s">
        <v>572</v>
      </c>
      <c r="C96" s="64" t="s">
        <v>322</v>
      </c>
      <c r="D96" s="64" t="s">
        <v>323</v>
      </c>
      <c r="E96" s="64" t="s">
        <v>128</v>
      </c>
      <c r="F96" s="64" t="s">
        <v>312</v>
      </c>
      <c r="G96" s="64" t="s">
        <v>150</v>
      </c>
      <c r="H96" s="7" t="s">
        <v>317</v>
      </c>
      <c r="I96" s="40" t="s">
        <v>115</v>
      </c>
      <c r="J96" s="40" t="s">
        <v>165</v>
      </c>
      <c r="K96" s="40" t="s">
        <v>116</v>
      </c>
      <c r="L96" s="133">
        <f t="shared" si="2"/>
        <v>745219.15</v>
      </c>
      <c r="M96" s="133">
        <v>380256.77</v>
      </c>
      <c r="N96" s="133">
        <v>0</v>
      </c>
      <c r="O96" s="133">
        <v>0</v>
      </c>
      <c r="P96" s="133">
        <v>0</v>
      </c>
      <c r="Q96" s="133">
        <v>364962.38</v>
      </c>
      <c r="R96" s="34">
        <v>0</v>
      </c>
      <c r="S96" s="125" t="s">
        <v>773</v>
      </c>
      <c r="T96" s="125" t="s">
        <v>760</v>
      </c>
      <c r="U96" s="125" t="s">
        <v>760</v>
      </c>
      <c r="V96" s="78">
        <v>2020</v>
      </c>
      <c r="X96" s="24"/>
      <c r="Y96" s="24"/>
    </row>
    <row r="97" spans="2:25" ht="36" x14ac:dyDescent="0.2">
      <c r="B97" s="64" t="s">
        <v>573</v>
      </c>
      <c r="C97" s="64" t="s">
        <v>324</v>
      </c>
      <c r="D97" s="64" t="s">
        <v>325</v>
      </c>
      <c r="E97" s="64" t="s">
        <v>111</v>
      </c>
      <c r="F97" s="64" t="s">
        <v>312</v>
      </c>
      <c r="G97" s="64" t="s">
        <v>113</v>
      </c>
      <c r="H97" s="7" t="s">
        <v>317</v>
      </c>
      <c r="I97" s="40" t="s">
        <v>115</v>
      </c>
      <c r="J97" s="40" t="s">
        <v>165</v>
      </c>
      <c r="K97" s="40" t="s">
        <v>116</v>
      </c>
      <c r="L97" s="133">
        <f t="shared" si="2"/>
        <v>383477.23000000004</v>
      </c>
      <c r="M97" s="133">
        <v>57521.58</v>
      </c>
      <c r="N97" s="133">
        <v>0</v>
      </c>
      <c r="O97" s="133">
        <v>0</v>
      </c>
      <c r="P97" s="133">
        <v>0</v>
      </c>
      <c r="Q97" s="133">
        <v>325955.65000000002</v>
      </c>
      <c r="R97" s="34">
        <v>0</v>
      </c>
      <c r="S97" s="125" t="s">
        <v>768</v>
      </c>
      <c r="T97" s="125" t="s">
        <v>766</v>
      </c>
      <c r="U97" s="125" t="s">
        <v>762</v>
      </c>
      <c r="V97" s="78">
        <v>2020</v>
      </c>
    </row>
    <row r="98" spans="2:25" ht="36" x14ac:dyDescent="0.2">
      <c r="B98" s="64" t="s">
        <v>574</v>
      </c>
      <c r="C98" s="64" t="s">
        <v>326</v>
      </c>
      <c r="D98" s="64" t="s">
        <v>327</v>
      </c>
      <c r="E98" s="64" t="s">
        <v>139</v>
      </c>
      <c r="F98" s="64" t="s">
        <v>312</v>
      </c>
      <c r="G98" s="64" t="s">
        <v>328</v>
      </c>
      <c r="H98" s="7" t="s">
        <v>317</v>
      </c>
      <c r="I98" s="40" t="s">
        <v>115</v>
      </c>
      <c r="J98" s="40" t="s">
        <v>165</v>
      </c>
      <c r="K98" s="40" t="s">
        <v>116</v>
      </c>
      <c r="L98" s="133">
        <f>M98+N98+O98+P98+Q98</f>
        <v>1030366</v>
      </c>
      <c r="M98" s="133">
        <v>154555</v>
      </c>
      <c r="N98" s="133">
        <v>0</v>
      </c>
      <c r="O98" s="133">
        <v>0</v>
      </c>
      <c r="P98" s="133">
        <v>0</v>
      </c>
      <c r="Q98" s="133">
        <v>875811</v>
      </c>
      <c r="R98" s="34">
        <v>0</v>
      </c>
      <c r="S98" s="125" t="s">
        <v>777</v>
      </c>
      <c r="T98" s="125" t="s">
        <v>775</v>
      </c>
      <c r="U98" s="125" t="s">
        <v>776</v>
      </c>
      <c r="V98" s="26">
        <v>2022</v>
      </c>
    </row>
    <row r="99" spans="2:25" ht="48" x14ac:dyDescent="0.2">
      <c r="B99" s="64" t="s">
        <v>575</v>
      </c>
      <c r="C99" s="64" t="s">
        <v>329</v>
      </c>
      <c r="D99" s="64" t="s">
        <v>330</v>
      </c>
      <c r="E99" s="64" t="s">
        <v>123</v>
      </c>
      <c r="F99" s="64" t="s">
        <v>312</v>
      </c>
      <c r="G99" s="64" t="s">
        <v>124</v>
      </c>
      <c r="H99" s="7" t="s">
        <v>317</v>
      </c>
      <c r="I99" s="40" t="s">
        <v>115</v>
      </c>
      <c r="J99" s="40" t="s">
        <v>165</v>
      </c>
      <c r="K99" s="40" t="s">
        <v>116</v>
      </c>
      <c r="L99" s="133">
        <f>M99+N99+O99+P99+Q99</f>
        <v>1134682.3999999999</v>
      </c>
      <c r="M99" s="133">
        <v>281857.40000000002</v>
      </c>
      <c r="N99" s="133">
        <v>0</v>
      </c>
      <c r="O99" s="133">
        <v>0</v>
      </c>
      <c r="P99" s="133">
        <v>0</v>
      </c>
      <c r="Q99" s="133">
        <v>852825</v>
      </c>
      <c r="R99" s="34">
        <v>0</v>
      </c>
      <c r="S99" s="125" t="s">
        <v>768</v>
      </c>
      <c r="T99" s="125" t="s">
        <v>764</v>
      </c>
      <c r="U99" s="125" t="s">
        <v>773</v>
      </c>
      <c r="V99" s="78">
        <v>2021</v>
      </c>
    </row>
    <row r="100" spans="2:25" ht="48" x14ac:dyDescent="0.2">
      <c r="B100" s="64" t="s">
        <v>756</v>
      </c>
      <c r="C100" s="64" t="s">
        <v>754</v>
      </c>
      <c r="D100" s="16" t="s">
        <v>755</v>
      </c>
      <c r="E100" s="64" t="s">
        <v>119</v>
      </c>
      <c r="F100" s="64" t="s">
        <v>312</v>
      </c>
      <c r="G100" s="64" t="s">
        <v>120</v>
      </c>
      <c r="H100" s="7" t="s">
        <v>317</v>
      </c>
      <c r="I100" s="40" t="s">
        <v>115</v>
      </c>
      <c r="J100" s="40" t="s">
        <v>165</v>
      </c>
      <c r="K100" s="40" t="s">
        <v>116</v>
      </c>
      <c r="L100" s="133">
        <f>SUM(M100:R100)</f>
        <v>450000</v>
      </c>
      <c r="M100" s="133">
        <v>168881.2</v>
      </c>
      <c r="N100" s="133">
        <v>0</v>
      </c>
      <c r="O100" s="133">
        <v>0</v>
      </c>
      <c r="P100" s="133">
        <v>0</v>
      </c>
      <c r="Q100" s="133">
        <v>281118.8</v>
      </c>
      <c r="R100" s="34">
        <v>0</v>
      </c>
      <c r="S100" s="125" t="s">
        <v>780</v>
      </c>
      <c r="T100" s="125" t="s">
        <v>778</v>
      </c>
      <c r="U100" s="125" t="s">
        <v>778</v>
      </c>
      <c r="V100" s="78">
        <v>2021</v>
      </c>
    </row>
    <row r="101" spans="2:25" ht="36" x14ac:dyDescent="0.2">
      <c r="B101" s="73" t="s">
        <v>495</v>
      </c>
      <c r="C101" s="73"/>
      <c r="D101" s="73" t="s">
        <v>331</v>
      </c>
      <c r="E101" s="14" t="s">
        <v>39</v>
      </c>
      <c r="F101" s="14" t="s">
        <v>39</v>
      </c>
      <c r="G101" s="14" t="s">
        <v>39</v>
      </c>
      <c r="H101" s="14" t="s">
        <v>39</v>
      </c>
      <c r="I101" s="14" t="s">
        <v>39</v>
      </c>
      <c r="J101" s="14" t="s">
        <v>39</v>
      </c>
      <c r="K101" s="14" t="s">
        <v>39</v>
      </c>
      <c r="L101" s="71" t="s">
        <v>39</v>
      </c>
      <c r="M101" s="71" t="s">
        <v>39</v>
      </c>
      <c r="N101" s="71" t="s">
        <v>39</v>
      </c>
      <c r="O101" s="71" t="s">
        <v>39</v>
      </c>
      <c r="P101" s="71" t="s">
        <v>39</v>
      </c>
      <c r="Q101" s="71" t="s">
        <v>39</v>
      </c>
      <c r="R101" s="71" t="s">
        <v>39</v>
      </c>
      <c r="S101" s="14" t="s">
        <v>39</v>
      </c>
      <c r="T101" s="14" t="s">
        <v>39</v>
      </c>
      <c r="U101" s="14" t="s">
        <v>39</v>
      </c>
      <c r="V101" s="14" t="s">
        <v>39</v>
      </c>
    </row>
    <row r="102" spans="2:25" ht="36" x14ac:dyDescent="0.2">
      <c r="B102" s="64" t="s">
        <v>576</v>
      </c>
      <c r="C102" s="16" t="s">
        <v>758</v>
      </c>
      <c r="D102" s="16" t="s">
        <v>333</v>
      </c>
      <c r="E102" s="16" t="s">
        <v>123</v>
      </c>
      <c r="F102" s="16" t="s">
        <v>312</v>
      </c>
      <c r="G102" s="16" t="s">
        <v>145</v>
      </c>
      <c r="H102" s="6" t="s">
        <v>334</v>
      </c>
      <c r="I102" s="14" t="s">
        <v>115</v>
      </c>
      <c r="J102" s="14" t="s">
        <v>39</v>
      </c>
      <c r="K102" s="14" t="s">
        <v>116</v>
      </c>
      <c r="L102" s="128">
        <f>SUM(M102:R102)</f>
        <v>192231.91</v>
      </c>
      <c r="M102" s="80">
        <v>28834.79</v>
      </c>
      <c r="N102" s="80">
        <v>0</v>
      </c>
      <c r="O102" s="80">
        <v>0</v>
      </c>
      <c r="P102" s="80">
        <v>0</v>
      </c>
      <c r="Q102" s="80">
        <v>163397.12</v>
      </c>
      <c r="R102" s="71">
        <v>0</v>
      </c>
      <c r="S102" s="126" t="s">
        <v>770</v>
      </c>
      <c r="T102" s="126" t="s">
        <v>775</v>
      </c>
      <c r="U102" s="126" t="s">
        <v>776</v>
      </c>
      <c r="V102" s="134">
        <v>2021</v>
      </c>
    </row>
    <row r="103" spans="2:25" ht="60" x14ac:dyDescent="0.2">
      <c r="B103" s="64" t="s">
        <v>577</v>
      </c>
      <c r="C103" s="16" t="s">
        <v>335</v>
      </c>
      <c r="D103" s="16" t="s">
        <v>336</v>
      </c>
      <c r="E103" s="16" t="s">
        <v>119</v>
      </c>
      <c r="F103" s="16" t="s">
        <v>312</v>
      </c>
      <c r="G103" s="16" t="s">
        <v>120</v>
      </c>
      <c r="H103" s="6" t="s">
        <v>334</v>
      </c>
      <c r="I103" s="14" t="s">
        <v>115</v>
      </c>
      <c r="J103" s="14" t="s">
        <v>39</v>
      </c>
      <c r="K103" s="14" t="s">
        <v>116</v>
      </c>
      <c r="L103" s="128">
        <f>SUM(M103:R103)</f>
        <v>130739.70000000001</v>
      </c>
      <c r="M103" s="80">
        <v>19610.96</v>
      </c>
      <c r="N103" s="80">
        <v>0</v>
      </c>
      <c r="O103" s="80">
        <v>0</v>
      </c>
      <c r="P103" s="80">
        <v>0</v>
      </c>
      <c r="Q103" s="80">
        <v>111128.74</v>
      </c>
      <c r="R103" s="71">
        <v>0</v>
      </c>
      <c r="S103" s="126" t="s">
        <v>762</v>
      </c>
      <c r="T103" s="126" t="s">
        <v>765</v>
      </c>
      <c r="U103" s="126" t="s">
        <v>764</v>
      </c>
      <c r="V103" s="134">
        <v>2019</v>
      </c>
    </row>
    <row r="104" spans="2:25" ht="36" x14ac:dyDescent="0.2">
      <c r="B104" s="64" t="s">
        <v>578</v>
      </c>
      <c r="C104" s="16" t="s">
        <v>337</v>
      </c>
      <c r="D104" s="16" t="s">
        <v>338</v>
      </c>
      <c r="E104" s="16" t="s">
        <v>111</v>
      </c>
      <c r="F104" s="16" t="s">
        <v>312</v>
      </c>
      <c r="G104" s="16" t="s">
        <v>113</v>
      </c>
      <c r="H104" s="6" t="s">
        <v>334</v>
      </c>
      <c r="I104" s="14" t="s">
        <v>115</v>
      </c>
      <c r="J104" s="14" t="s">
        <v>39</v>
      </c>
      <c r="K104" s="14" t="s">
        <v>116</v>
      </c>
      <c r="L104" s="128">
        <f>SUM(M104:R104)</f>
        <v>180357.27000000002</v>
      </c>
      <c r="M104" s="80">
        <v>6208.52</v>
      </c>
      <c r="N104" s="80">
        <v>0</v>
      </c>
      <c r="O104" s="80">
        <v>0</v>
      </c>
      <c r="P104" s="80">
        <v>138967.14000000001</v>
      </c>
      <c r="Q104" s="80">
        <v>35181.61</v>
      </c>
      <c r="R104" s="71">
        <v>0</v>
      </c>
      <c r="S104" s="126" t="s">
        <v>762</v>
      </c>
      <c r="T104" s="126" t="s">
        <v>765</v>
      </c>
      <c r="U104" s="126" t="s">
        <v>764</v>
      </c>
      <c r="V104" s="134">
        <v>2020</v>
      </c>
      <c r="Y104" s="24"/>
    </row>
    <row r="105" spans="2:25" ht="60" x14ac:dyDescent="0.2">
      <c r="B105" s="64" t="s">
        <v>579</v>
      </c>
      <c r="C105" s="16" t="s">
        <v>339</v>
      </c>
      <c r="D105" s="16" t="s">
        <v>340</v>
      </c>
      <c r="E105" s="16" t="s">
        <v>139</v>
      </c>
      <c r="F105" s="16" t="s">
        <v>312</v>
      </c>
      <c r="G105" s="16" t="s">
        <v>157</v>
      </c>
      <c r="H105" s="6" t="s">
        <v>334</v>
      </c>
      <c r="I105" s="14" t="s">
        <v>115</v>
      </c>
      <c r="J105" s="14" t="s">
        <v>39</v>
      </c>
      <c r="K105" s="14" t="s">
        <v>116</v>
      </c>
      <c r="L105" s="128">
        <f>SUM(M105:R105)</f>
        <v>100447.44</v>
      </c>
      <c r="M105" s="80">
        <v>15067.12</v>
      </c>
      <c r="N105" s="80">
        <v>0</v>
      </c>
      <c r="O105" s="80">
        <v>0</v>
      </c>
      <c r="P105" s="80">
        <v>0</v>
      </c>
      <c r="Q105" s="80">
        <v>85380.32</v>
      </c>
      <c r="R105" s="71">
        <v>0</v>
      </c>
      <c r="S105" s="126" t="s">
        <v>762</v>
      </c>
      <c r="T105" s="126" t="s">
        <v>760</v>
      </c>
      <c r="U105" s="126" t="s">
        <v>770</v>
      </c>
      <c r="V105" s="134">
        <v>2020</v>
      </c>
    </row>
    <row r="106" spans="2:25" ht="36" x14ac:dyDescent="0.2">
      <c r="B106" s="64" t="s">
        <v>580</v>
      </c>
      <c r="C106" s="16" t="s">
        <v>341</v>
      </c>
      <c r="D106" s="16" t="s">
        <v>342</v>
      </c>
      <c r="E106" s="16" t="s">
        <v>128</v>
      </c>
      <c r="F106" s="16" t="s">
        <v>312</v>
      </c>
      <c r="G106" s="16" t="s">
        <v>150</v>
      </c>
      <c r="H106" s="6" t="s">
        <v>334</v>
      </c>
      <c r="I106" s="14" t="s">
        <v>115</v>
      </c>
      <c r="J106" s="14" t="s">
        <v>39</v>
      </c>
      <c r="K106" s="14" t="s">
        <v>116</v>
      </c>
      <c r="L106" s="128">
        <f>SUM(M106:R106)</f>
        <v>38050.839999999997</v>
      </c>
      <c r="M106" s="80">
        <v>5707.63</v>
      </c>
      <c r="N106" s="80">
        <v>0</v>
      </c>
      <c r="O106" s="80">
        <v>0</v>
      </c>
      <c r="P106" s="80">
        <v>0</v>
      </c>
      <c r="Q106" s="80">
        <v>32343.21</v>
      </c>
      <c r="R106" s="71">
        <v>0</v>
      </c>
      <c r="S106" s="126" t="s">
        <v>762</v>
      </c>
      <c r="T106" s="126" t="s">
        <v>765</v>
      </c>
      <c r="U106" s="126" t="s">
        <v>773</v>
      </c>
      <c r="V106" s="145">
        <v>2019</v>
      </c>
    </row>
    <row r="107" spans="2:25" ht="36" x14ac:dyDescent="0.2">
      <c r="B107" s="73" t="s">
        <v>496</v>
      </c>
      <c r="C107" s="73"/>
      <c r="D107" s="73" t="s">
        <v>343</v>
      </c>
      <c r="E107" s="14" t="s">
        <v>39</v>
      </c>
      <c r="F107" s="14" t="s">
        <v>39</v>
      </c>
      <c r="G107" s="14" t="s">
        <v>39</v>
      </c>
      <c r="H107" s="14" t="s">
        <v>39</v>
      </c>
      <c r="I107" s="14" t="s">
        <v>39</v>
      </c>
      <c r="J107" s="14" t="s">
        <v>39</v>
      </c>
      <c r="K107" s="14" t="s">
        <v>39</v>
      </c>
      <c r="L107" s="71" t="s">
        <v>39</v>
      </c>
      <c r="M107" s="71" t="s">
        <v>39</v>
      </c>
      <c r="N107" s="71" t="s">
        <v>39</v>
      </c>
      <c r="O107" s="71" t="s">
        <v>39</v>
      </c>
      <c r="P107" s="71" t="s">
        <v>39</v>
      </c>
      <c r="Q107" s="71" t="s">
        <v>39</v>
      </c>
      <c r="R107" s="71" t="s">
        <v>39</v>
      </c>
      <c r="S107" s="14" t="s">
        <v>39</v>
      </c>
      <c r="T107" s="14" t="s">
        <v>39</v>
      </c>
      <c r="U107" s="14" t="s">
        <v>39</v>
      </c>
      <c r="V107" s="14" t="s">
        <v>39</v>
      </c>
    </row>
    <row r="108" spans="2:25" ht="60" x14ac:dyDescent="0.2">
      <c r="B108" s="73" t="s">
        <v>497</v>
      </c>
      <c r="C108" s="73"/>
      <c r="D108" s="73" t="s">
        <v>344</v>
      </c>
      <c r="E108" s="14" t="s">
        <v>39</v>
      </c>
      <c r="F108" s="14" t="s">
        <v>39</v>
      </c>
      <c r="G108" s="14" t="s">
        <v>39</v>
      </c>
      <c r="H108" s="14" t="s">
        <v>39</v>
      </c>
      <c r="I108" s="14" t="s">
        <v>39</v>
      </c>
      <c r="J108" s="14" t="s">
        <v>39</v>
      </c>
      <c r="K108" s="14" t="s">
        <v>39</v>
      </c>
      <c r="L108" s="71" t="s">
        <v>39</v>
      </c>
      <c r="M108" s="71" t="s">
        <v>39</v>
      </c>
      <c r="N108" s="71" t="s">
        <v>39</v>
      </c>
      <c r="O108" s="71" t="s">
        <v>39</v>
      </c>
      <c r="P108" s="71" t="s">
        <v>39</v>
      </c>
      <c r="Q108" s="71" t="s">
        <v>39</v>
      </c>
      <c r="R108" s="71" t="s">
        <v>39</v>
      </c>
      <c r="S108" s="14" t="s">
        <v>39</v>
      </c>
      <c r="T108" s="14" t="s">
        <v>39</v>
      </c>
      <c r="U108" s="14" t="s">
        <v>39</v>
      </c>
      <c r="V108" s="14" t="s">
        <v>39</v>
      </c>
    </row>
    <row r="109" spans="2:25" ht="48" x14ac:dyDescent="0.2">
      <c r="B109" s="62" t="s">
        <v>581</v>
      </c>
      <c r="C109" s="6" t="s">
        <v>345</v>
      </c>
      <c r="D109" s="16" t="s">
        <v>346</v>
      </c>
      <c r="E109" s="16" t="s">
        <v>123</v>
      </c>
      <c r="F109" s="16" t="s">
        <v>347</v>
      </c>
      <c r="G109" s="16" t="s">
        <v>124</v>
      </c>
      <c r="H109" s="16" t="s">
        <v>348</v>
      </c>
      <c r="I109" s="14" t="s">
        <v>115</v>
      </c>
      <c r="J109" s="14" t="s">
        <v>165</v>
      </c>
      <c r="K109" s="14" t="s">
        <v>116</v>
      </c>
      <c r="L109" s="128">
        <f>SUM(M109:R109)</f>
        <v>57925</v>
      </c>
      <c r="M109" s="71">
        <v>8690</v>
      </c>
      <c r="N109" s="71">
        <v>0</v>
      </c>
      <c r="O109" s="71">
        <v>0</v>
      </c>
      <c r="P109" s="71">
        <v>0</v>
      </c>
      <c r="Q109" s="71">
        <v>49235</v>
      </c>
      <c r="R109" s="71">
        <v>0</v>
      </c>
      <c r="S109" s="130" t="s">
        <v>781</v>
      </c>
      <c r="T109" s="130" t="s">
        <v>771</v>
      </c>
      <c r="U109" s="130" t="s">
        <v>772</v>
      </c>
      <c r="V109" s="74">
        <v>2016</v>
      </c>
      <c r="Y109" s="24"/>
    </row>
    <row r="110" spans="2:25" ht="24" x14ac:dyDescent="0.2">
      <c r="B110" s="73" t="s">
        <v>498</v>
      </c>
      <c r="C110" s="73"/>
      <c r="D110" s="73" t="s">
        <v>349</v>
      </c>
      <c r="E110" s="14" t="s">
        <v>39</v>
      </c>
      <c r="F110" s="14" t="s">
        <v>39</v>
      </c>
      <c r="G110" s="14" t="s">
        <v>39</v>
      </c>
      <c r="H110" s="14" t="s">
        <v>39</v>
      </c>
      <c r="I110" s="14" t="s">
        <v>39</v>
      </c>
      <c r="J110" s="14" t="s">
        <v>39</v>
      </c>
      <c r="K110" s="14" t="s">
        <v>39</v>
      </c>
      <c r="L110" s="71" t="s">
        <v>39</v>
      </c>
      <c r="M110" s="71" t="s">
        <v>39</v>
      </c>
      <c r="N110" s="71" t="s">
        <v>39</v>
      </c>
      <c r="O110" s="71" t="s">
        <v>39</v>
      </c>
      <c r="P110" s="71" t="s">
        <v>39</v>
      </c>
      <c r="Q110" s="71" t="s">
        <v>39</v>
      </c>
      <c r="R110" s="71" t="s">
        <v>39</v>
      </c>
      <c r="S110" s="14" t="s">
        <v>39</v>
      </c>
      <c r="T110" s="14" t="s">
        <v>39</v>
      </c>
      <c r="U110" s="14" t="s">
        <v>39</v>
      </c>
      <c r="V110" s="14" t="s">
        <v>39</v>
      </c>
    </row>
    <row r="111" spans="2:25" ht="24" x14ac:dyDescent="0.2">
      <c r="B111" s="73" t="s">
        <v>499</v>
      </c>
      <c r="C111" s="73"/>
      <c r="D111" s="73" t="s">
        <v>350</v>
      </c>
      <c r="E111" s="14" t="s">
        <v>39</v>
      </c>
      <c r="F111" s="14" t="s">
        <v>39</v>
      </c>
      <c r="G111" s="14" t="s">
        <v>39</v>
      </c>
      <c r="H111" s="14" t="s">
        <v>39</v>
      </c>
      <c r="I111" s="14" t="s">
        <v>39</v>
      </c>
      <c r="J111" s="14" t="s">
        <v>39</v>
      </c>
      <c r="K111" s="14" t="s">
        <v>39</v>
      </c>
      <c r="L111" s="71" t="s">
        <v>39</v>
      </c>
      <c r="M111" s="71" t="s">
        <v>39</v>
      </c>
      <c r="N111" s="71" t="s">
        <v>39</v>
      </c>
      <c r="O111" s="71" t="s">
        <v>39</v>
      </c>
      <c r="P111" s="71" t="s">
        <v>39</v>
      </c>
      <c r="Q111" s="71" t="s">
        <v>39</v>
      </c>
      <c r="R111" s="71" t="s">
        <v>39</v>
      </c>
      <c r="S111" s="14" t="s">
        <v>39</v>
      </c>
      <c r="T111" s="14" t="s">
        <v>39</v>
      </c>
      <c r="U111" s="14" t="s">
        <v>39</v>
      </c>
      <c r="V111" s="14" t="s">
        <v>39</v>
      </c>
    </row>
    <row r="112" spans="2:25" ht="48" x14ac:dyDescent="0.2">
      <c r="B112" s="16" t="s">
        <v>582</v>
      </c>
      <c r="C112" s="16" t="s">
        <v>351</v>
      </c>
      <c r="D112" s="64" t="s">
        <v>352</v>
      </c>
      <c r="E112" s="6" t="s">
        <v>353</v>
      </c>
      <c r="F112" s="6" t="s">
        <v>354</v>
      </c>
      <c r="G112" s="64" t="s">
        <v>124</v>
      </c>
      <c r="H112" s="64" t="s">
        <v>355</v>
      </c>
      <c r="I112" s="14" t="s">
        <v>115</v>
      </c>
      <c r="J112" s="14" t="s">
        <v>39</v>
      </c>
      <c r="K112" s="14" t="s">
        <v>116</v>
      </c>
      <c r="L112" s="128">
        <f>SUM(M112:R112)</f>
        <v>2559135.1500000004</v>
      </c>
      <c r="M112" s="72">
        <v>383870.28</v>
      </c>
      <c r="N112" s="72">
        <v>0</v>
      </c>
      <c r="O112" s="72">
        <v>0</v>
      </c>
      <c r="P112" s="72">
        <v>0</v>
      </c>
      <c r="Q112" s="72">
        <v>2175264.87</v>
      </c>
      <c r="R112" s="72">
        <v>0</v>
      </c>
      <c r="S112" s="125" t="s">
        <v>772</v>
      </c>
      <c r="T112" s="126" t="s">
        <v>769</v>
      </c>
      <c r="U112" s="126" t="s">
        <v>769</v>
      </c>
      <c r="V112" s="26">
        <v>2020</v>
      </c>
      <c r="Y112" s="24"/>
    </row>
    <row r="113" spans="2:25" ht="48" x14ac:dyDescent="0.2">
      <c r="B113" s="73" t="s">
        <v>500</v>
      </c>
      <c r="C113" s="73"/>
      <c r="D113" s="73" t="s">
        <v>356</v>
      </c>
      <c r="E113" s="14" t="s">
        <v>39</v>
      </c>
      <c r="F113" s="14" t="s">
        <v>39</v>
      </c>
      <c r="G113" s="14" t="s">
        <v>39</v>
      </c>
      <c r="H113" s="14" t="s">
        <v>39</v>
      </c>
      <c r="I113" s="14" t="s">
        <v>39</v>
      </c>
      <c r="J113" s="14" t="s">
        <v>39</v>
      </c>
      <c r="K113" s="14" t="s">
        <v>39</v>
      </c>
      <c r="L113" s="71" t="s">
        <v>39</v>
      </c>
      <c r="M113" s="71" t="s">
        <v>39</v>
      </c>
      <c r="N113" s="71" t="s">
        <v>39</v>
      </c>
      <c r="O113" s="71" t="s">
        <v>39</v>
      </c>
      <c r="P113" s="71" t="s">
        <v>39</v>
      </c>
      <c r="Q113" s="71" t="s">
        <v>39</v>
      </c>
      <c r="R113" s="71" t="s">
        <v>39</v>
      </c>
      <c r="S113" s="14" t="s">
        <v>39</v>
      </c>
      <c r="T113" s="14" t="s">
        <v>39</v>
      </c>
      <c r="U113" s="14" t="s">
        <v>39</v>
      </c>
      <c r="V113" s="14" t="s">
        <v>39</v>
      </c>
    </row>
    <row r="114" spans="2:25" ht="60" x14ac:dyDescent="0.2">
      <c r="B114" s="16" t="s">
        <v>583</v>
      </c>
      <c r="C114" s="16" t="s">
        <v>357</v>
      </c>
      <c r="D114" s="16" t="s">
        <v>358</v>
      </c>
      <c r="E114" s="16" t="s">
        <v>359</v>
      </c>
      <c r="F114" s="16" t="s">
        <v>354</v>
      </c>
      <c r="G114" s="16" t="s">
        <v>360</v>
      </c>
      <c r="H114" s="16" t="s">
        <v>361</v>
      </c>
      <c r="I114" s="14" t="s">
        <v>115</v>
      </c>
      <c r="J114" s="14" t="s">
        <v>39</v>
      </c>
      <c r="K114" s="14" t="s">
        <v>116</v>
      </c>
      <c r="L114" s="135">
        <f>SUM(M114:R114)</f>
        <v>4477307</v>
      </c>
      <c r="M114" s="71">
        <v>0</v>
      </c>
      <c r="N114" s="71">
        <v>0</v>
      </c>
      <c r="O114" s="71">
        <v>671596.05</v>
      </c>
      <c r="P114" s="71">
        <v>0</v>
      </c>
      <c r="Q114" s="71">
        <v>3805710.95</v>
      </c>
      <c r="R114" s="71">
        <v>0</v>
      </c>
      <c r="S114" s="130" t="s">
        <v>768</v>
      </c>
      <c r="T114" s="130" t="s">
        <v>766</v>
      </c>
      <c r="U114" s="130" t="s">
        <v>763</v>
      </c>
      <c r="V114" s="74">
        <v>2019</v>
      </c>
      <c r="Y114" s="24"/>
    </row>
    <row r="115" spans="2:25" ht="60" x14ac:dyDescent="0.2">
      <c r="B115" s="73" t="s">
        <v>501</v>
      </c>
      <c r="C115" s="73"/>
      <c r="D115" s="73" t="s">
        <v>362</v>
      </c>
      <c r="E115" s="14" t="s">
        <v>39</v>
      </c>
      <c r="F115" s="14" t="s">
        <v>39</v>
      </c>
      <c r="G115" s="14" t="s">
        <v>39</v>
      </c>
      <c r="H115" s="14" t="s">
        <v>39</v>
      </c>
      <c r="I115" s="14" t="s">
        <v>39</v>
      </c>
      <c r="J115" s="14" t="s">
        <v>39</v>
      </c>
      <c r="K115" s="14" t="s">
        <v>39</v>
      </c>
      <c r="L115" s="71" t="s">
        <v>39</v>
      </c>
      <c r="M115" s="71" t="s">
        <v>39</v>
      </c>
      <c r="N115" s="71" t="s">
        <v>39</v>
      </c>
      <c r="O115" s="71" t="s">
        <v>39</v>
      </c>
      <c r="P115" s="71" t="s">
        <v>39</v>
      </c>
      <c r="Q115" s="71" t="s">
        <v>39</v>
      </c>
      <c r="R115" s="71" t="s">
        <v>39</v>
      </c>
      <c r="S115" s="14" t="s">
        <v>39</v>
      </c>
      <c r="T115" s="14" t="s">
        <v>39</v>
      </c>
      <c r="U115" s="14" t="s">
        <v>39</v>
      </c>
      <c r="V115" s="14" t="s">
        <v>39</v>
      </c>
    </row>
    <row r="116" spans="2:25" ht="72" x14ac:dyDescent="0.2">
      <c r="B116" s="16" t="s">
        <v>584</v>
      </c>
      <c r="C116" s="6" t="s">
        <v>363</v>
      </c>
      <c r="D116" s="16" t="s">
        <v>364</v>
      </c>
      <c r="E116" s="16" t="s">
        <v>365</v>
      </c>
      <c r="F116" s="16" t="s">
        <v>354</v>
      </c>
      <c r="G116" s="16" t="s">
        <v>113</v>
      </c>
      <c r="H116" s="16" t="s">
        <v>366</v>
      </c>
      <c r="I116" s="14" t="s">
        <v>115</v>
      </c>
      <c r="J116" s="14" t="s">
        <v>39</v>
      </c>
      <c r="K116" s="14" t="s">
        <v>116</v>
      </c>
      <c r="L116" s="128">
        <f t="shared" ref="L116:L124" si="3">SUM(M116:R116)</f>
        <v>845515.15</v>
      </c>
      <c r="M116" s="71">
        <v>269918.12</v>
      </c>
      <c r="N116" s="71">
        <v>0</v>
      </c>
      <c r="O116" s="71">
        <v>0</v>
      </c>
      <c r="P116" s="71">
        <v>0</v>
      </c>
      <c r="Q116" s="71">
        <v>575597.03</v>
      </c>
      <c r="R116" s="31">
        <v>0</v>
      </c>
      <c r="S116" s="130" t="s">
        <v>772</v>
      </c>
      <c r="T116" s="130" t="s">
        <v>768</v>
      </c>
      <c r="U116" s="130" t="s">
        <v>768</v>
      </c>
      <c r="V116" s="74">
        <v>2019</v>
      </c>
    </row>
    <row r="117" spans="2:25" ht="36" x14ac:dyDescent="0.2">
      <c r="B117" s="16" t="s">
        <v>585</v>
      </c>
      <c r="C117" s="6" t="s">
        <v>367</v>
      </c>
      <c r="D117" s="16" t="s">
        <v>368</v>
      </c>
      <c r="E117" s="16" t="s">
        <v>369</v>
      </c>
      <c r="F117" s="16" t="s">
        <v>354</v>
      </c>
      <c r="G117" s="16" t="s">
        <v>157</v>
      </c>
      <c r="H117" s="16" t="s">
        <v>366</v>
      </c>
      <c r="I117" s="14" t="s">
        <v>115</v>
      </c>
      <c r="J117" s="14" t="s">
        <v>39</v>
      </c>
      <c r="K117" s="14" t="s">
        <v>116</v>
      </c>
      <c r="L117" s="128">
        <f t="shared" si="3"/>
        <v>1797691.56</v>
      </c>
      <c r="M117" s="71">
        <v>0</v>
      </c>
      <c r="N117" s="71">
        <v>0</v>
      </c>
      <c r="O117" s="71">
        <v>653820.42000000004</v>
      </c>
      <c r="P117" s="71">
        <v>0</v>
      </c>
      <c r="Q117" s="71">
        <v>1143871.1399999999</v>
      </c>
      <c r="R117" s="31">
        <v>0</v>
      </c>
      <c r="S117" s="130" t="s">
        <v>772</v>
      </c>
      <c r="T117" s="130" t="s">
        <v>768</v>
      </c>
      <c r="U117" s="130" t="s">
        <v>766</v>
      </c>
      <c r="V117" s="74">
        <v>2020</v>
      </c>
      <c r="Y117" s="24"/>
    </row>
    <row r="118" spans="2:25" ht="48" x14ac:dyDescent="0.2">
      <c r="B118" s="16" t="s">
        <v>586</v>
      </c>
      <c r="C118" s="6" t="s">
        <v>370</v>
      </c>
      <c r="D118" s="16" t="s">
        <v>371</v>
      </c>
      <c r="E118" s="16" t="s">
        <v>372</v>
      </c>
      <c r="F118" s="16" t="s">
        <v>354</v>
      </c>
      <c r="G118" s="16" t="s">
        <v>373</v>
      </c>
      <c r="H118" s="16" t="s">
        <v>366</v>
      </c>
      <c r="I118" s="14" t="s">
        <v>115</v>
      </c>
      <c r="J118" s="14" t="s">
        <v>39</v>
      </c>
      <c r="K118" s="14" t="s">
        <v>116</v>
      </c>
      <c r="L118" s="128">
        <f t="shared" si="3"/>
        <v>905471.58000000007</v>
      </c>
      <c r="M118" s="71">
        <v>84500</v>
      </c>
      <c r="N118" s="71">
        <v>0</v>
      </c>
      <c r="O118" s="71">
        <v>371818.58</v>
      </c>
      <c r="P118" s="71">
        <v>0</v>
      </c>
      <c r="Q118" s="71">
        <v>449153</v>
      </c>
      <c r="R118" s="31">
        <v>0</v>
      </c>
      <c r="S118" s="130" t="s">
        <v>772</v>
      </c>
      <c r="T118" s="130" t="s">
        <v>767</v>
      </c>
      <c r="U118" s="130" t="s">
        <v>766</v>
      </c>
      <c r="V118" s="74">
        <v>2019</v>
      </c>
    </row>
    <row r="119" spans="2:25" ht="36" x14ac:dyDescent="0.2">
      <c r="B119" s="16" t="s">
        <v>587</v>
      </c>
      <c r="C119" s="6" t="s">
        <v>374</v>
      </c>
      <c r="D119" s="16" t="s">
        <v>375</v>
      </c>
      <c r="E119" s="16" t="s">
        <v>353</v>
      </c>
      <c r="F119" s="16" t="s">
        <v>354</v>
      </c>
      <c r="G119" s="16" t="s">
        <v>124</v>
      </c>
      <c r="H119" s="16" t="s">
        <v>366</v>
      </c>
      <c r="I119" s="14" t="s">
        <v>115</v>
      </c>
      <c r="J119" s="14" t="s">
        <v>39</v>
      </c>
      <c r="K119" s="14" t="s">
        <v>116</v>
      </c>
      <c r="L119" s="128">
        <f t="shared" si="3"/>
        <v>4050991.2</v>
      </c>
      <c r="M119" s="71">
        <v>642382.46</v>
      </c>
      <c r="N119" s="71">
        <v>0</v>
      </c>
      <c r="O119" s="71">
        <v>800000</v>
      </c>
      <c r="P119" s="71">
        <v>0</v>
      </c>
      <c r="Q119" s="71">
        <v>2608608.7400000002</v>
      </c>
      <c r="R119" s="31">
        <v>0</v>
      </c>
      <c r="S119" s="130" t="s">
        <v>772</v>
      </c>
      <c r="T119" s="126" t="s">
        <v>768</v>
      </c>
      <c r="U119" s="130" t="s">
        <v>766</v>
      </c>
      <c r="V119" s="75">
        <v>2020</v>
      </c>
    </row>
    <row r="120" spans="2:25" ht="48" x14ac:dyDescent="0.2">
      <c r="B120" s="16" t="s">
        <v>588</v>
      </c>
      <c r="C120" s="6" t="s">
        <v>376</v>
      </c>
      <c r="D120" s="16" t="s">
        <v>377</v>
      </c>
      <c r="E120" s="16" t="s">
        <v>378</v>
      </c>
      <c r="F120" s="16" t="s">
        <v>354</v>
      </c>
      <c r="G120" s="16" t="s">
        <v>120</v>
      </c>
      <c r="H120" s="16" t="s">
        <v>366</v>
      </c>
      <c r="I120" s="14" t="s">
        <v>115</v>
      </c>
      <c r="J120" s="14" t="s">
        <v>39</v>
      </c>
      <c r="K120" s="14" t="s">
        <v>116</v>
      </c>
      <c r="L120" s="128">
        <f t="shared" si="3"/>
        <v>1321260</v>
      </c>
      <c r="M120" s="71">
        <v>381061.87</v>
      </c>
      <c r="N120" s="71">
        <v>0</v>
      </c>
      <c r="O120" s="71">
        <v>0</v>
      </c>
      <c r="P120" s="71">
        <v>0</v>
      </c>
      <c r="Q120" s="71">
        <v>940198.13</v>
      </c>
      <c r="R120" s="31">
        <v>0</v>
      </c>
      <c r="S120" s="130" t="s">
        <v>772</v>
      </c>
      <c r="T120" s="126" t="s">
        <v>768</v>
      </c>
      <c r="U120" s="126" t="s">
        <v>769</v>
      </c>
      <c r="V120" s="75">
        <v>2020</v>
      </c>
    </row>
    <row r="121" spans="2:25" ht="36" x14ac:dyDescent="0.2">
      <c r="B121" s="16" t="s">
        <v>589</v>
      </c>
      <c r="C121" s="16" t="s">
        <v>379</v>
      </c>
      <c r="D121" s="16" t="s">
        <v>753</v>
      </c>
      <c r="E121" s="16" t="s">
        <v>365</v>
      </c>
      <c r="F121" s="16" t="s">
        <v>354</v>
      </c>
      <c r="G121" s="16" t="s">
        <v>113</v>
      </c>
      <c r="H121" s="16" t="s">
        <v>366</v>
      </c>
      <c r="I121" s="14" t="s">
        <v>115</v>
      </c>
      <c r="J121" s="14" t="s">
        <v>39</v>
      </c>
      <c r="K121" s="14" t="s">
        <v>116</v>
      </c>
      <c r="L121" s="128">
        <f t="shared" si="3"/>
        <v>225802.40000000002</v>
      </c>
      <c r="M121" s="71">
        <v>45160.480000000003</v>
      </c>
      <c r="N121" s="71">
        <v>0</v>
      </c>
      <c r="O121" s="71">
        <v>0</v>
      </c>
      <c r="P121" s="71">
        <v>0</v>
      </c>
      <c r="Q121" s="71">
        <v>180641.92000000001</v>
      </c>
      <c r="R121" s="34">
        <v>0</v>
      </c>
      <c r="S121" s="130" t="s">
        <v>760</v>
      </c>
      <c r="T121" s="130" t="s">
        <v>770</v>
      </c>
      <c r="U121" s="130" t="s">
        <v>777</v>
      </c>
      <c r="V121" s="74">
        <v>2021</v>
      </c>
    </row>
    <row r="122" spans="2:25" ht="48" x14ac:dyDescent="0.2">
      <c r="B122" s="16" t="s">
        <v>590</v>
      </c>
      <c r="C122" s="16" t="s">
        <v>380</v>
      </c>
      <c r="D122" s="16" t="s">
        <v>381</v>
      </c>
      <c r="E122" s="16" t="s">
        <v>382</v>
      </c>
      <c r="F122" s="16" t="s">
        <v>354</v>
      </c>
      <c r="G122" s="16" t="s">
        <v>373</v>
      </c>
      <c r="H122" s="16" t="s">
        <v>366</v>
      </c>
      <c r="I122" s="14" t="s">
        <v>115</v>
      </c>
      <c r="J122" s="14" t="s">
        <v>39</v>
      </c>
      <c r="K122" s="14" t="s">
        <v>116</v>
      </c>
      <c r="L122" s="128">
        <f t="shared" si="3"/>
        <v>182600</v>
      </c>
      <c r="M122" s="71">
        <v>0</v>
      </c>
      <c r="N122" s="71">
        <v>0</v>
      </c>
      <c r="O122" s="71">
        <v>91300</v>
      </c>
      <c r="P122" s="71">
        <v>0</v>
      </c>
      <c r="Q122" s="71">
        <v>91300</v>
      </c>
      <c r="R122" s="34">
        <v>0</v>
      </c>
      <c r="S122" s="130" t="s">
        <v>760</v>
      </c>
      <c r="T122" s="130" t="s">
        <v>770</v>
      </c>
      <c r="U122" s="130" t="s">
        <v>777</v>
      </c>
      <c r="V122" s="74">
        <v>2021</v>
      </c>
    </row>
    <row r="123" spans="2:25" ht="36" x14ac:dyDescent="0.2">
      <c r="B123" s="16" t="s">
        <v>591</v>
      </c>
      <c r="C123" s="16" t="s">
        <v>383</v>
      </c>
      <c r="D123" s="16" t="s">
        <v>384</v>
      </c>
      <c r="E123" s="16" t="s">
        <v>353</v>
      </c>
      <c r="F123" s="16" t="s">
        <v>354</v>
      </c>
      <c r="G123" s="16" t="s">
        <v>124</v>
      </c>
      <c r="H123" s="16" t="s">
        <v>366</v>
      </c>
      <c r="I123" s="14" t="s">
        <v>115</v>
      </c>
      <c r="J123" s="14" t="s">
        <v>39</v>
      </c>
      <c r="K123" s="14" t="s">
        <v>116</v>
      </c>
      <c r="L123" s="128">
        <f t="shared" si="3"/>
        <v>1153607.98</v>
      </c>
      <c r="M123" s="71">
        <v>230721.6</v>
      </c>
      <c r="N123" s="71">
        <v>0</v>
      </c>
      <c r="O123" s="71">
        <v>0</v>
      </c>
      <c r="P123" s="71">
        <v>0</v>
      </c>
      <c r="Q123" s="71">
        <v>922886.38</v>
      </c>
      <c r="R123" s="34">
        <v>0</v>
      </c>
      <c r="S123" s="130" t="s">
        <v>760</v>
      </c>
      <c r="T123" s="130" t="s">
        <v>770</v>
      </c>
      <c r="U123" s="130" t="s">
        <v>770</v>
      </c>
      <c r="V123" s="74">
        <v>2023</v>
      </c>
    </row>
    <row r="124" spans="2:25" ht="48" x14ac:dyDescent="0.2">
      <c r="B124" s="16" t="s">
        <v>592</v>
      </c>
      <c r="C124" s="16" t="s">
        <v>385</v>
      </c>
      <c r="D124" s="16" t="s">
        <v>386</v>
      </c>
      <c r="E124" s="16" t="s">
        <v>378</v>
      </c>
      <c r="F124" s="16" t="s">
        <v>354</v>
      </c>
      <c r="G124" s="16" t="s">
        <v>120</v>
      </c>
      <c r="H124" s="16" t="s">
        <v>366</v>
      </c>
      <c r="I124" s="14" t="s">
        <v>115</v>
      </c>
      <c r="J124" s="14" t="s">
        <v>39</v>
      </c>
      <c r="K124" s="14" t="s">
        <v>116</v>
      </c>
      <c r="L124" s="128">
        <f t="shared" si="3"/>
        <v>773174</v>
      </c>
      <c r="M124" s="71">
        <v>274352.08</v>
      </c>
      <c r="N124" s="71">
        <v>0</v>
      </c>
      <c r="O124" s="71">
        <v>0</v>
      </c>
      <c r="P124" s="71">
        <v>0</v>
      </c>
      <c r="Q124" s="71">
        <v>498821.92</v>
      </c>
      <c r="R124" s="34">
        <v>0</v>
      </c>
      <c r="S124" s="130" t="s">
        <v>760</v>
      </c>
      <c r="T124" s="130" t="s">
        <v>777</v>
      </c>
      <c r="U124" s="130" t="s">
        <v>761</v>
      </c>
      <c r="V124" s="74">
        <v>2021</v>
      </c>
    </row>
    <row r="125" spans="2:25" ht="24" x14ac:dyDescent="0.2">
      <c r="B125" s="73" t="s">
        <v>502</v>
      </c>
      <c r="C125" s="73"/>
      <c r="D125" s="73" t="s">
        <v>387</v>
      </c>
      <c r="E125" s="14" t="s">
        <v>39</v>
      </c>
      <c r="F125" s="14" t="s">
        <v>39</v>
      </c>
      <c r="G125" s="14" t="s">
        <v>39</v>
      </c>
      <c r="H125" s="14" t="s">
        <v>39</v>
      </c>
      <c r="I125" s="14" t="s">
        <v>39</v>
      </c>
      <c r="J125" s="14" t="s">
        <v>39</v>
      </c>
      <c r="K125" s="14" t="s">
        <v>39</v>
      </c>
      <c r="L125" s="71" t="s">
        <v>39</v>
      </c>
      <c r="M125" s="71" t="s">
        <v>39</v>
      </c>
      <c r="N125" s="71" t="s">
        <v>39</v>
      </c>
      <c r="O125" s="71" t="s">
        <v>39</v>
      </c>
      <c r="P125" s="71" t="s">
        <v>39</v>
      </c>
      <c r="Q125" s="71" t="s">
        <v>39</v>
      </c>
      <c r="R125" s="71" t="s">
        <v>39</v>
      </c>
      <c r="S125" s="14" t="s">
        <v>39</v>
      </c>
      <c r="T125" s="14" t="s">
        <v>39</v>
      </c>
      <c r="U125" s="14" t="s">
        <v>39</v>
      </c>
      <c r="V125" s="14" t="s">
        <v>39</v>
      </c>
    </row>
    <row r="126" spans="2:25" ht="48" x14ac:dyDescent="0.2">
      <c r="B126" s="16" t="s">
        <v>593</v>
      </c>
      <c r="C126" s="16" t="s">
        <v>388</v>
      </c>
      <c r="D126" s="64" t="s">
        <v>389</v>
      </c>
      <c r="E126" s="7" t="s">
        <v>123</v>
      </c>
      <c r="F126" s="6" t="s">
        <v>354</v>
      </c>
      <c r="G126" s="64" t="s">
        <v>124</v>
      </c>
      <c r="H126" s="64" t="s">
        <v>390</v>
      </c>
      <c r="I126" s="14" t="s">
        <v>115</v>
      </c>
      <c r="J126" s="14" t="s">
        <v>39</v>
      </c>
      <c r="K126" s="14" t="s">
        <v>116</v>
      </c>
      <c r="L126" s="128">
        <f>SUM(M126:Q126)</f>
        <v>403252.46</v>
      </c>
      <c r="M126" s="72">
        <v>60487.87</v>
      </c>
      <c r="N126" s="72">
        <v>0</v>
      </c>
      <c r="O126" s="72">
        <v>0</v>
      </c>
      <c r="P126" s="72">
        <v>0</v>
      </c>
      <c r="Q126" s="72">
        <v>342764.59</v>
      </c>
      <c r="R126" s="72">
        <v>0</v>
      </c>
      <c r="S126" s="125" t="s">
        <v>767</v>
      </c>
      <c r="T126" s="126" t="s">
        <v>769</v>
      </c>
      <c r="U126" s="126" t="s">
        <v>766</v>
      </c>
      <c r="V126" s="26">
        <v>2018</v>
      </c>
    </row>
    <row r="127" spans="2:25" ht="48" x14ac:dyDescent="0.2">
      <c r="B127" s="16" t="s">
        <v>594</v>
      </c>
      <c r="C127" s="16" t="s">
        <v>391</v>
      </c>
      <c r="D127" s="16" t="s">
        <v>392</v>
      </c>
      <c r="E127" s="6" t="s">
        <v>111</v>
      </c>
      <c r="F127" s="6" t="s">
        <v>354</v>
      </c>
      <c r="G127" s="16" t="s">
        <v>113</v>
      </c>
      <c r="H127" s="16" t="s">
        <v>390</v>
      </c>
      <c r="I127" s="14" t="s">
        <v>115</v>
      </c>
      <c r="J127" s="14" t="s">
        <v>39</v>
      </c>
      <c r="K127" s="14" t="s">
        <v>116</v>
      </c>
      <c r="L127" s="128">
        <f t="shared" ref="L127:L132" si="4">SUM(M127:R127)</f>
        <v>296430.61</v>
      </c>
      <c r="M127" s="71">
        <v>44464.6</v>
      </c>
      <c r="N127" s="71">
        <v>0</v>
      </c>
      <c r="O127" s="71">
        <v>0</v>
      </c>
      <c r="P127" s="71">
        <v>0</v>
      </c>
      <c r="Q127" s="71">
        <v>251966.01</v>
      </c>
      <c r="R127" s="71">
        <v>0</v>
      </c>
      <c r="S127" s="126" t="s">
        <v>764</v>
      </c>
      <c r="T127" s="126" t="s">
        <v>760</v>
      </c>
      <c r="U127" s="126" t="s">
        <v>770</v>
      </c>
      <c r="V127" s="26">
        <v>2021</v>
      </c>
      <c r="Y127" s="24"/>
    </row>
    <row r="128" spans="2:25" ht="48" x14ac:dyDescent="0.2">
      <c r="B128" s="16" t="s">
        <v>595</v>
      </c>
      <c r="C128" s="16" t="s">
        <v>393</v>
      </c>
      <c r="D128" s="64" t="s">
        <v>394</v>
      </c>
      <c r="E128" s="7" t="s">
        <v>119</v>
      </c>
      <c r="F128" s="6" t="s">
        <v>354</v>
      </c>
      <c r="G128" s="64" t="s">
        <v>120</v>
      </c>
      <c r="H128" s="64" t="s">
        <v>390</v>
      </c>
      <c r="I128" s="14" t="s">
        <v>115</v>
      </c>
      <c r="J128" s="14" t="s">
        <v>39</v>
      </c>
      <c r="K128" s="14" t="s">
        <v>116</v>
      </c>
      <c r="L128" s="128">
        <f t="shared" si="4"/>
        <v>116313</v>
      </c>
      <c r="M128" s="71">
        <v>17446.95</v>
      </c>
      <c r="N128" s="71">
        <v>0</v>
      </c>
      <c r="O128" s="71">
        <v>0</v>
      </c>
      <c r="P128" s="71">
        <v>0</v>
      </c>
      <c r="Q128" s="71">
        <v>98866.05</v>
      </c>
      <c r="R128" s="71">
        <v>0</v>
      </c>
      <c r="S128" s="125" t="s">
        <v>767</v>
      </c>
      <c r="T128" s="126" t="s">
        <v>769</v>
      </c>
      <c r="U128" s="126" t="s">
        <v>762</v>
      </c>
      <c r="V128" s="144">
        <v>2019</v>
      </c>
    </row>
    <row r="129" spans="2:25" ht="36" x14ac:dyDescent="0.2">
      <c r="B129" s="16" t="s">
        <v>596</v>
      </c>
      <c r="C129" s="16" t="s">
        <v>395</v>
      </c>
      <c r="D129" s="64" t="s">
        <v>396</v>
      </c>
      <c r="E129" s="7" t="s">
        <v>128</v>
      </c>
      <c r="F129" s="6" t="s">
        <v>354</v>
      </c>
      <c r="G129" s="64" t="s">
        <v>150</v>
      </c>
      <c r="H129" s="64" t="s">
        <v>390</v>
      </c>
      <c r="I129" s="14" t="s">
        <v>115</v>
      </c>
      <c r="J129" s="14" t="s">
        <v>39</v>
      </c>
      <c r="K129" s="14" t="s">
        <v>116</v>
      </c>
      <c r="L129" s="128">
        <f t="shared" si="4"/>
        <v>326272.06</v>
      </c>
      <c r="M129" s="71">
        <v>48940.81</v>
      </c>
      <c r="N129" s="72">
        <v>0</v>
      </c>
      <c r="O129" s="72">
        <v>0</v>
      </c>
      <c r="P129" s="72">
        <v>0</v>
      </c>
      <c r="Q129" s="71">
        <v>277331.25</v>
      </c>
      <c r="R129" s="72">
        <v>0</v>
      </c>
      <c r="S129" s="125" t="s">
        <v>767</v>
      </c>
      <c r="T129" s="126" t="s">
        <v>769</v>
      </c>
      <c r="U129" s="126" t="s">
        <v>766</v>
      </c>
      <c r="V129" s="26">
        <v>2020</v>
      </c>
      <c r="Y129" s="24"/>
    </row>
    <row r="130" spans="2:25" ht="48" x14ac:dyDescent="0.2">
      <c r="B130" s="27" t="s">
        <v>597</v>
      </c>
      <c r="C130" s="6" t="s">
        <v>397</v>
      </c>
      <c r="D130" s="16" t="s">
        <v>398</v>
      </c>
      <c r="E130" s="6" t="s">
        <v>119</v>
      </c>
      <c r="F130" s="6" t="s">
        <v>354</v>
      </c>
      <c r="G130" s="6" t="s">
        <v>120</v>
      </c>
      <c r="H130" s="16" t="s">
        <v>390</v>
      </c>
      <c r="I130" s="26" t="s">
        <v>115</v>
      </c>
      <c r="J130" s="26" t="s">
        <v>39</v>
      </c>
      <c r="K130" s="26" t="s">
        <v>116</v>
      </c>
      <c r="L130" s="128">
        <f t="shared" si="4"/>
        <v>557732</v>
      </c>
      <c r="M130" s="33">
        <v>83659.8</v>
      </c>
      <c r="N130" s="33">
        <v>0</v>
      </c>
      <c r="O130" s="33">
        <v>0</v>
      </c>
      <c r="P130" s="33">
        <v>0</v>
      </c>
      <c r="Q130" s="33">
        <v>474072.2</v>
      </c>
      <c r="R130" s="33">
        <v>0</v>
      </c>
      <c r="S130" s="132" t="s">
        <v>764</v>
      </c>
      <c r="T130" s="132" t="s">
        <v>760</v>
      </c>
      <c r="U130" s="132" t="s">
        <v>760</v>
      </c>
      <c r="V130" s="26">
        <v>2021</v>
      </c>
      <c r="Y130" s="24"/>
    </row>
    <row r="131" spans="2:25" ht="36" x14ac:dyDescent="0.2">
      <c r="B131" s="27" t="s">
        <v>697</v>
      </c>
      <c r="C131" s="6" t="s">
        <v>399</v>
      </c>
      <c r="D131" s="16" t="s">
        <v>400</v>
      </c>
      <c r="E131" s="6" t="s">
        <v>139</v>
      </c>
      <c r="F131" s="6" t="s">
        <v>354</v>
      </c>
      <c r="G131" s="6" t="s">
        <v>157</v>
      </c>
      <c r="H131" s="16" t="s">
        <v>390</v>
      </c>
      <c r="I131" s="26" t="s">
        <v>115</v>
      </c>
      <c r="J131" s="26" t="s">
        <v>39</v>
      </c>
      <c r="K131" s="26" t="s">
        <v>116</v>
      </c>
      <c r="L131" s="128">
        <f t="shared" si="4"/>
        <v>6388</v>
      </c>
      <c r="M131" s="33">
        <v>958.2</v>
      </c>
      <c r="N131" s="33">
        <v>0</v>
      </c>
      <c r="O131" s="33">
        <v>0</v>
      </c>
      <c r="P131" s="33">
        <v>0</v>
      </c>
      <c r="Q131" s="33">
        <v>5429.8</v>
      </c>
      <c r="R131" s="33">
        <v>0</v>
      </c>
      <c r="S131" s="132" t="s">
        <v>767</v>
      </c>
      <c r="T131" s="132" t="s">
        <v>768</v>
      </c>
      <c r="U131" s="132" t="s">
        <v>769</v>
      </c>
      <c r="V131" s="26">
        <v>2017</v>
      </c>
    </row>
    <row r="132" spans="2:25" ht="36" x14ac:dyDescent="0.2">
      <c r="B132" s="27" t="s">
        <v>698</v>
      </c>
      <c r="C132" s="6" t="s">
        <v>401</v>
      </c>
      <c r="D132" s="27" t="s">
        <v>402</v>
      </c>
      <c r="E132" s="6" t="s">
        <v>139</v>
      </c>
      <c r="F132" s="6" t="s">
        <v>354</v>
      </c>
      <c r="G132" s="6" t="s">
        <v>157</v>
      </c>
      <c r="H132" s="16" t="s">
        <v>390</v>
      </c>
      <c r="I132" s="26" t="s">
        <v>115</v>
      </c>
      <c r="J132" s="26" t="s">
        <v>39</v>
      </c>
      <c r="K132" s="26" t="s">
        <v>116</v>
      </c>
      <c r="L132" s="128">
        <f t="shared" si="4"/>
        <v>539955.80000000005</v>
      </c>
      <c r="M132" s="33">
        <v>80993.37</v>
      </c>
      <c r="N132" s="33">
        <v>0</v>
      </c>
      <c r="O132" s="33">
        <v>0</v>
      </c>
      <c r="P132" s="33">
        <v>0</v>
      </c>
      <c r="Q132" s="33">
        <v>458962.43</v>
      </c>
      <c r="R132" s="33">
        <v>0</v>
      </c>
      <c r="S132" s="132" t="s">
        <v>764</v>
      </c>
      <c r="T132" s="132" t="s">
        <v>764</v>
      </c>
      <c r="U132" s="132" t="s">
        <v>773</v>
      </c>
      <c r="V132" s="26">
        <v>2020</v>
      </c>
    </row>
    <row r="133" spans="2:25" ht="24" x14ac:dyDescent="0.2">
      <c r="B133" s="73" t="s">
        <v>503</v>
      </c>
      <c r="C133" s="73"/>
      <c r="D133" s="73" t="s">
        <v>403</v>
      </c>
      <c r="E133" s="14" t="s">
        <v>39</v>
      </c>
      <c r="F133" s="14" t="s">
        <v>39</v>
      </c>
      <c r="G133" s="14" t="s">
        <v>39</v>
      </c>
      <c r="H133" s="14" t="s">
        <v>39</v>
      </c>
      <c r="I133" s="14" t="s">
        <v>39</v>
      </c>
      <c r="J133" s="14" t="s">
        <v>39</v>
      </c>
      <c r="K133" s="14" t="s">
        <v>39</v>
      </c>
      <c r="L133" s="71" t="s">
        <v>39</v>
      </c>
      <c r="M133" s="71" t="s">
        <v>39</v>
      </c>
      <c r="N133" s="71" t="s">
        <v>39</v>
      </c>
      <c r="O133" s="71" t="s">
        <v>39</v>
      </c>
      <c r="P133" s="71" t="s">
        <v>39</v>
      </c>
      <c r="Q133" s="71" t="s">
        <v>39</v>
      </c>
      <c r="R133" s="71" t="s">
        <v>39</v>
      </c>
      <c r="S133" s="14" t="s">
        <v>39</v>
      </c>
      <c r="T133" s="14" t="s">
        <v>39</v>
      </c>
      <c r="U133" s="14" t="s">
        <v>39</v>
      </c>
      <c r="V133" s="14" t="s">
        <v>39</v>
      </c>
    </row>
    <row r="134" spans="2:25" ht="96" x14ac:dyDescent="0.2">
      <c r="B134" s="73" t="s">
        <v>505</v>
      </c>
      <c r="C134" s="73"/>
      <c r="D134" s="73" t="s">
        <v>404</v>
      </c>
      <c r="E134" s="14" t="s">
        <v>39</v>
      </c>
      <c r="F134" s="14" t="s">
        <v>39</v>
      </c>
      <c r="G134" s="14" t="s">
        <v>39</v>
      </c>
      <c r="H134" s="14" t="s">
        <v>39</v>
      </c>
      <c r="I134" s="14" t="s">
        <v>39</v>
      </c>
      <c r="J134" s="14" t="s">
        <v>39</v>
      </c>
      <c r="K134" s="14" t="s">
        <v>39</v>
      </c>
      <c r="L134" s="71" t="s">
        <v>39</v>
      </c>
      <c r="M134" s="71" t="s">
        <v>39</v>
      </c>
      <c r="N134" s="71" t="s">
        <v>39</v>
      </c>
      <c r="O134" s="71" t="s">
        <v>39</v>
      </c>
      <c r="P134" s="71" t="s">
        <v>39</v>
      </c>
      <c r="Q134" s="71" t="s">
        <v>39</v>
      </c>
      <c r="R134" s="71" t="s">
        <v>39</v>
      </c>
      <c r="S134" s="14" t="s">
        <v>39</v>
      </c>
      <c r="T134" s="14" t="s">
        <v>39</v>
      </c>
      <c r="U134" s="14" t="s">
        <v>39</v>
      </c>
      <c r="V134" s="14" t="s">
        <v>39</v>
      </c>
    </row>
    <row r="135" spans="2:25" ht="24" x14ac:dyDescent="0.2">
      <c r="B135" s="73" t="s">
        <v>506</v>
      </c>
      <c r="C135" s="73"/>
      <c r="D135" s="73" t="s">
        <v>405</v>
      </c>
      <c r="E135" s="14" t="s">
        <v>39</v>
      </c>
      <c r="F135" s="14" t="s">
        <v>39</v>
      </c>
      <c r="G135" s="14" t="s">
        <v>39</v>
      </c>
      <c r="H135" s="14" t="s">
        <v>39</v>
      </c>
      <c r="I135" s="14" t="s">
        <v>39</v>
      </c>
      <c r="J135" s="14" t="s">
        <v>39</v>
      </c>
      <c r="K135" s="14" t="s">
        <v>39</v>
      </c>
      <c r="L135" s="71" t="s">
        <v>39</v>
      </c>
      <c r="M135" s="71" t="s">
        <v>39</v>
      </c>
      <c r="N135" s="71" t="s">
        <v>39</v>
      </c>
      <c r="O135" s="71" t="s">
        <v>39</v>
      </c>
      <c r="P135" s="71" t="s">
        <v>39</v>
      </c>
      <c r="Q135" s="71" t="s">
        <v>39</v>
      </c>
      <c r="R135" s="71" t="s">
        <v>39</v>
      </c>
      <c r="S135" s="14" t="s">
        <v>39</v>
      </c>
      <c r="T135" s="14" t="s">
        <v>39</v>
      </c>
      <c r="U135" s="14" t="s">
        <v>39</v>
      </c>
      <c r="V135" s="14" t="s">
        <v>39</v>
      </c>
    </row>
    <row r="136" spans="2:25" ht="48" x14ac:dyDescent="0.2">
      <c r="B136" s="16" t="s">
        <v>699</v>
      </c>
      <c r="C136" s="16" t="s">
        <v>406</v>
      </c>
      <c r="D136" s="16" t="s">
        <v>407</v>
      </c>
      <c r="E136" s="16" t="s">
        <v>119</v>
      </c>
      <c r="F136" s="16" t="s">
        <v>408</v>
      </c>
      <c r="G136" s="16" t="s">
        <v>120</v>
      </c>
      <c r="H136" s="16" t="s">
        <v>409</v>
      </c>
      <c r="I136" s="14" t="s">
        <v>115</v>
      </c>
      <c r="J136" s="14" t="s">
        <v>165</v>
      </c>
      <c r="K136" s="14" t="s">
        <v>116</v>
      </c>
      <c r="L136" s="128">
        <f t="shared" ref="L136:L141" si="5">SUM(M136:R136)</f>
        <v>1884810.76</v>
      </c>
      <c r="M136" s="80">
        <v>145860.76</v>
      </c>
      <c r="N136" s="80">
        <v>141000</v>
      </c>
      <c r="O136" s="80">
        <v>0</v>
      </c>
      <c r="P136" s="80">
        <v>0</v>
      </c>
      <c r="Q136" s="80">
        <v>1597950</v>
      </c>
      <c r="R136" s="71">
        <v>0</v>
      </c>
      <c r="S136" s="130" t="s">
        <v>763</v>
      </c>
      <c r="T136" s="130" t="s">
        <v>764</v>
      </c>
      <c r="U136" s="130" t="s">
        <v>773</v>
      </c>
      <c r="V136" s="79">
        <v>2021</v>
      </c>
    </row>
    <row r="137" spans="2:25" ht="48" x14ac:dyDescent="0.2">
      <c r="B137" s="16" t="s">
        <v>700</v>
      </c>
      <c r="C137" s="16" t="s">
        <v>410</v>
      </c>
      <c r="D137" s="16" t="s">
        <v>411</v>
      </c>
      <c r="E137" s="16" t="s">
        <v>119</v>
      </c>
      <c r="F137" s="16" t="s">
        <v>408</v>
      </c>
      <c r="G137" s="16" t="s">
        <v>120</v>
      </c>
      <c r="H137" s="16" t="s">
        <v>409</v>
      </c>
      <c r="I137" s="14" t="s">
        <v>115</v>
      </c>
      <c r="J137" s="14" t="s">
        <v>165</v>
      </c>
      <c r="K137" s="14" t="s">
        <v>116</v>
      </c>
      <c r="L137" s="128">
        <f t="shared" si="5"/>
        <v>1108031.3400000001</v>
      </c>
      <c r="M137" s="80">
        <v>55401.57</v>
      </c>
      <c r="N137" s="80">
        <v>110803.14</v>
      </c>
      <c r="O137" s="80">
        <v>0</v>
      </c>
      <c r="P137" s="80">
        <v>0</v>
      </c>
      <c r="Q137" s="80">
        <v>941826.63</v>
      </c>
      <c r="R137" s="71">
        <v>0</v>
      </c>
      <c r="S137" s="130" t="s">
        <v>781</v>
      </c>
      <c r="T137" s="130" t="s">
        <v>771</v>
      </c>
      <c r="U137" s="130" t="s">
        <v>772</v>
      </c>
      <c r="V137" s="79">
        <v>2017</v>
      </c>
    </row>
    <row r="138" spans="2:25" ht="60" x14ac:dyDescent="0.2">
      <c r="B138" s="16" t="s">
        <v>701</v>
      </c>
      <c r="C138" s="16" t="s">
        <v>412</v>
      </c>
      <c r="D138" s="16" t="s">
        <v>413</v>
      </c>
      <c r="E138" s="16" t="s">
        <v>119</v>
      </c>
      <c r="F138" s="16" t="s">
        <v>408</v>
      </c>
      <c r="G138" s="16" t="s">
        <v>120</v>
      </c>
      <c r="H138" s="16" t="s">
        <v>409</v>
      </c>
      <c r="I138" s="14" t="s">
        <v>115</v>
      </c>
      <c r="J138" s="14" t="s">
        <v>165</v>
      </c>
      <c r="K138" s="14" t="s">
        <v>116</v>
      </c>
      <c r="L138" s="128">
        <f t="shared" si="5"/>
        <v>721480.54</v>
      </c>
      <c r="M138" s="80">
        <v>54130</v>
      </c>
      <c r="N138" s="80">
        <v>54110</v>
      </c>
      <c r="O138" s="80">
        <v>0</v>
      </c>
      <c r="P138" s="80">
        <v>0</v>
      </c>
      <c r="Q138" s="80">
        <v>613240.54</v>
      </c>
      <c r="R138" s="71">
        <v>0</v>
      </c>
      <c r="S138" s="130" t="s">
        <v>763</v>
      </c>
      <c r="T138" s="130" t="s">
        <v>764</v>
      </c>
      <c r="U138" s="130" t="s">
        <v>773</v>
      </c>
      <c r="V138" s="79">
        <v>2020</v>
      </c>
    </row>
    <row r="139" spans="2:25" ht="60" x14ac:dyDescent="0.2">
      <c r="B139" s="16" t="s">
        <v>702</v>
      </c>
      <c r="C139" s="16" t="s">
        <v>414</v>
      </c>
      <c r="D139" s="16" t="s">
        <v>415</v>
      </c>
      <c r="E139" s="16" t="s">
        <v>119</v>
      </c>
      <c r="F139" s="16" t="s">
        <v>408</v>
      </c>
      <c r="G139" s="16" t="s">
        <v>120</v>
      </c>
      <c r="H139" s="16" t="s">
        <v>409</v>
      </c>
      <c r="I139" s="14" t="s">
        <v>115</v>
      </c>
      <c r="J139" s="14" t="s">
        <v>165</v>
      </c>
      <c r="K139" s="14" t="s">
        <v>116</v>
      </c>
      <c r="L139" s="128">
        <f t="shared" si="5"/>
        <v>721326.73</v>
      </c>
      <c r="M139" s="80">
        <v>54099.51</v>
      </c>
      <c r="N139" s="80">
        <v>54099.51</v>
      </c>
      <c r="O139" s="80">
        <v>0</v>
      </c>
      <c r="P139" s="80">
        <v>0</v>
      </c>
      <c r="Q139" s="80">
        <v>613127.71</v>
      </c>
      <c r="R139" s="71">
        <v>0</v>
      </c>
      <c r="S139" s="130" t="s">
        <v>763</v>
      </c>
      <c r="T139" s="130" t="s">
        <v>764</v>
      </c>
      <c r="U139" s="130" t="s">
        <v>773</v>
      </c>
      <c r="V139" s="79">
        <v>2020</v>
      </c>
      <c r="Y139" s="24"/>
    </row>
    <row r="140" spans="2:25" ht="60" x14ac:dyDescent="0.2">
      <c r="B140" s="16" t="s">
        <v>703</v>
      </c>
      <c r="C140" s="16" t="s">
        <v>416</v>
      </c>
      <c r="D140" s="16" t="s">
        <v>417</v>
      </c>
      <c r="E140" s="16" t="s">
        <v>128</v>
      </c>
      <c r="F140" s="16" t="s">
        <v>408</v>
      </c>
      <c r="G140" s="16" t="s">
        <v>150</v>
      </c>
      <c r="H140" s="16" t="s">
        <v>409</v>
      </c>
      <c r="I140" s="14" t="s">
        <v>115</v>
      </c>
      <c r="J140" s="14" t="s">
        <v>165</v>
      </c>
      <c r="K140" s="14" t="s">
        <v>116</v>
      </c>
      <c r="L140" s="128">
        <f t="shared" si="5"/>
        <v>2030831.0799999998</v>
      </c>
      <c r="M140" s="80">
        <v>152312.34</v>
      </c>
      <c r="N140" s="80">
        <v>152312.32999999999</v>
      </c>
      <c r="O140" s="80">
        <v>0</v>
      </c>
      <c r="P140" s="80">
        <v>0</v>
      </c>
      <c r="Q140" s="80">
        <v>1726206.41</v>
      </c>
      <c r="R140" s="71">
        <v>0</v>
      </c>
      <c r="S140" s="130" t="s">
        <v>762</v>
      </c>
      <c r="T140" s="130" t="s">
        <v>762</v>
      </c>
      <c r="U140" s="130" t="s">
        <v>765</v>
      </c>
      <c r="V140" s="79">
        <v>2019</v>
      </c>
    </row>
    <row r="141" spans="2:25" ht="48" x14ac:dyDescent="0.2">
      <c r="B141" s="16" t="s">
        <v>704</v>
      </c>
      <c r="C141" s="16" t="s">
        <v>418</v>
      </c>
      <c r="D141" s="16" t="s">
        <v>419</v>
      </c>
      <c r="E141" s="16" t="s">
        <v>119</v>
      </c>
      <c r="F141" s="16" t="s">
        <v>408</v>
      </c>
      <c r="G141" s="16" t="s">
        <v>120</v>
      </c>
      <c r="H141" s="16" t="s">
        <v>409</v>
      </c>
      <c r="I141" s="14" t="s">
        <v>115</v>
      </c>
      <c r="J141" s="14" t="s">
        <v>165</v>
      </c>
      <c r="K141" s="14" t="s">
        <v>116</v>
      </c>
      <c r="L141" s="128">
        <f t="shared" si="5"/>
        <v>836416.82000000007</v>
      </c>
      <c r="M141" s="80">
        <v>62731.27</v>
      </c>
      <c r="N141" s="80">
        <v>62731.27</v>
      </c>
      <c r="O141" s="80">
        <v>0</v>
      </c>
      <c r="P141" s="80">
        <v>0</v>
      </c>
      <c r="Q141" s="80">
        <v>710954.28</v>
      </c>
      <c r="R141" s="71">
        <v>0</v>
      </c>
      <c r="S141" s="130" t="s">
        <v>763</v>
      </c>
      <c r="T141" s="130" t="s">
        <v>765</v>
      </c>
      <c r="U141" s="130" t="s">
        <v>764</v>
      </c>
      <c r="V141" s="79">
        <v>2020</v>
      </c>
    </row>
    <row r="142" spans="2:25" ht="36" x14ac:dyDescent="0.2">
      <c r="B142" s="73" t="s">
        <v>507</v>
      </c>
      <c r="C142" s="73"/>
      <c r="D142" s="73" t="s">
        <v>420</v>
      </c>
      <c r="E142" s="14" t="s">
        <v>39</v>
      </c>
      <c r="F142" s="14" t="s">
        <v>39</v>
      </c>
      <c r="G142" s="14" t="s">
        <v>39</v>
      </c>
      <c r="H142" s="14" t="s">
        <v>39</v>
      </c>
      <c r="I142" s="14" t="s">
        <v>39</v>
      </c>
      <c r="J142" s="14" t="s">
        <v>39</v>
      </c>
      <c r="K142" s="14" t="s">
        <v>39</v>
      </c>
      <c r="L142" s="71" t="s">
        <v>39</v>
      </c>
      <c r="M142" s="71" t="s">
        <v>39</v>
      </c>
      <c r="N142" s="71" t="s">
        <v>39</v>
      </c>
      <c r="O142" s="71" t="s">
        <v>39</v>
      </c>
      <c r="P142" s="71" t="s">
        <v>39</v>
      </c>
      <c r="Q142" s="71" t="s">
        <v>39</v>
      </c>
      <c r="R142" s="71" t="s">
        <v>39</v>
      </c>
      <c r="S142" s="14" t="s">
        <v>39</v>
      </c>
      <c r="T142" s="14" t="s">
        <v>39</v>
      </c>
      <c r="U142" s="14" t="s">
        <v>39</v>
      </c>
      <c r="V142" s="14" t="s">
        <v>39</v>
      </c>
    </row>
    <row r="143" spans="2:25" ht="72" x14ac:dyDescent="0.2">
      <c r="B143" s="16" t="s">
        <v>705</v>
      </c>
      <c r="C143" s="16" t="s">
        <v>421</v>
      </c>
      <c r="D143" s="16" t="s">
        <v>422</v>
      </c>
      <c r="E143" s="16" t="s">
        <v>123</v>
      </c>
      <c r="F143" s="16" t="s">
        <v>408</v>
      </c>
      <c r="G143" s="16" t="s">
        <v>124</v>
      </c>
      <c r="H143" s="16" t="s">
        <v>423</v>
      </c>
      <c r="I143" s="14" t="s">
        <v>424</v>
      </c>
      <c r="J143" s="14" t="s">
        <v>165</v>
      </c>
      <c r="K143" s="14" t="s">
        <v>116</v>
      </c>
      <c r="L143" s="128">
        <f>SUM(M143:R143)</f>
        <v>1022900</v>
      </c>
      <c r="M143" s="71">
        <v>77000</v>
      </c>
      <c r="N143" s="71">
        <v>77000</v>
      </c>
      <c r="O143" s="71">
        <v>0</v>
      </c>
      <c r="P143" s="71">
        <v>0</v>
      </c>
      <c r="Q143" s="71">
        <v>868900</v>
      </c>
      <c r="R143" s="71">
        <v>0</v>
      </c>
      <c r="S143" s="130" t="s">
        <v>781</v>
      </c>
      <c r="T143" s="130" t="s">
        <v>771</v>
      </c>
      <c r="U143" s="130" t="s">
        <v>772</v>
      </c>
      <c r="V143" s="79">
        <v>2020</v>
      </c>
      <c r="Y143" s="24"/>
    </row>
    <row r="144" spans="2:25" ht="48" x14ac:dyDescent="0.2">
      <c r="B144" s="73" t="s">
        <v>508</v>
      </c>
      <c r="C144" s="73"/>
      <c r="D144" s="73" t="s">
        <v>425</v>
      </c>
      <c r="E144" s="14" t="s">
        <v>39</v>
      </c>
      <c r="F144" s="14" t="s">
        <v>39</v>
      </c>
      <c r="G144" s="14" t="s">
        <v>39</v>
      </c>
      <c r="H144" s="14" t="s">
        <v>39</v>
      </c>
      <c r="I144" s="14" t="s">
        <v>39</v>
      </c>
      <c r="J144" s="14" t="s">
        <v>39</v>
      </c>
      <c r="K144" s="14" t="s">
        <v>39</v>
      </c>
      <c r="L144" s="71" t="s">
        <v>39</v>
      </c>
      <c r="M144" s="71" t="s">
        <v>39</v>
      </c>
      <c r="N144" s="71" t="s">
        <v>39</v>
      </c>
      <c r="O144" s="71" t="s">
        <v>39</v>
      </c>
      <c r="P144" s="71" t="s">
        <v>39</v>
      </c>
      <c r="Q144" s="71" t="s">
        <v>39</v>
      </c>
      <c r="R144" s="71" t="s">
        <v>39</v>
      </c>
      <c r="S144" s="14" t="s">
        <v>39</v>
      </c>
      <c r="T144" s="14" t="s">
        <v>39</v>
      </c>
      <c r="U144" s="14" t="s">
        <v>39</v>
      </c>
      <c r="V144" s="14" t="s">
        <v>39</v>
      </c>
    </row>
    <row r="145" spans="2:25" ht="36" x14ac:dyDescent="0.2">
      <c r="B145" s="16" t="s">
        <v>706</v>
      </c>
      <c r="C145" s="16" t="s">
        <v>426</v>
      </c>
      <c r="D145" s="16" t="s">
        <v>427</v>
      </c>
      <c r="E145" s="16" t="s">
        <v>123</v>
      </c>
      <c r="F145" s="16" t="s">
        <v>408</v>
      </c>
      <c r="G145" s="16" t="s">
        <v>145</v>
      </c>
      <c r="H145" s="16" t="s">
        <v>428</v>
      </c>
      <c r="I145" s="14" t="s">
        <v>424</v>
      </c>
      <c r="J145" s="14" t="s">
        <v>165</v>
      </c>
      <c r="K145" s="14" t="s">
        <v>116</v>
      </c>
      <c r="L145" s="128">
        <f>SUM(M145:R145)</f>
        <v>598000</v>
      </c>
      <c r="M145" s="80">
        <v>44850</v>
      </c>
      <c r="N145" s="80">
        <v>44850</v>
      </c>
      <c r="O145" s="80">
        <v>0</v>
      </c>
      <c r="P145" s="80">
        <v>0</v>
      </c>
      <c r="Q145" s="80">
        <v>508300</v>
      </c>
      <c r="R145" s="71">
        <v>0</v>
      </c>
      <c r="S145" s="126" t="s">
        <v>764</v>
      </c>
      <c r="T145" s="126" t="s">
        <v>773</v>
      </c>
      <c r="U145" s="126" t="s">
        <v>760</v>
      </c>
      <c r="V145" s="26">
        <v>2020</v>
      </c>
      <c r="Y145" s="24"/>
    </row>
    <row r="146" spans="2:25" ht="48" x14ac:dyDescent="0.2">
      <c r="B146" s="73" t="s">
        <v>509</v>
      </c>
      <c r="C146" s="73"/>
      <c r="D146" s="73" t="s">
        <v>429</v>
      </c>
      <c r="E146" s="14" t="s">
        <v>39</v>
      </c>
      <c r="F146" s="14" t="s">
        <v>39</v>
      </c>
      <c r="G146" s="14" t="s">
        <v>39</v>
      </c>
      <c r="H146" s="14" t="s">
        <v>39</v>
      </c>
      <c r="I146" s="14" t="s">
        <v>39</v>
      </c>
      <c r="J146" s="14" t="s">
        <v>39</v>
      </c>
      <c r="K146" s="14" t="s">
        <v>39</v>
      </c>
      <c r="L146" s="71" t="s">
        <v>39</v>
      </c>
      <c r="M146" s="71" t="s">
        <v>39</v>
      </c>
      <c r="N146" s="71" t="s">
        <v>39</v>
      </c>
      <c r="O146" s="71" t="s">
        <v>39</v>
      </c>
      <c r="P146" s="71" t="s">
        <v>39</v>
      </c>
      <c r="Q146" s="71" t="s">
        <v>39</v>
      </c>
      <c r="R146" s="71" t="s">
        <v>39</v>
      </c>
      <c r="S146" s="14" t="s">
        <v>39</v>
      </c>
      <c r="T146" s="14" t="s">
        <v>39</v>
      </c>
      <c r="U146" s="14" t="s">
        <v>39</v>
      </c>
      <c r="V146" s="14" t="s">
        <v>39</v>
      </c>
    </row>
    <row r="147" spans="2:25" ht="36" x14ac:dyDescent="0.2">
      <c r="B147" s="73" t="s">
        <v>510</v>
      </c>
      <c r="C147" s="73"/>
      <c r="D147" s="73" t="s">
        <v>430</v>
      </c>
      <c r="E147" s="14" t="s">
        <v>39</v>
      </c>
      <c r="F147" s="14" t="s">
        <v>39</v>
      </c>
      <c r="G147" s="14" t="s">
        <v>39</v>
      </c>
      <c r="H147" s="14" t="s">
        <v>39</v>
      </c>
      <c r="I147" s="14" t="s">
        <v>39</v>
      </c>
      <c r="J147" s="14" t="s">
        <v>39</v>
      </c>
      <c r="K147" s="14" t="s">
        <v>39</v>
      </c>
      <c r="L147" s="71" t="s">
        <v>39</v>
      </c>
      <c r="M147" s="71" t="s">
        <v>39</v>
      </c>
      <c r="N147" s="71" t="s">
        <v>39</v>
      </c>
      <c r="O147" s="71" t="s">
        <v>39</v>
      </c>
      <c r="P147" s="71" t="s">
        <v>39</v>
      </c>
      <c r="Q147" s="71" t="s">
        <v>39</v>
      </c>
      <c r="R147" s="71" t="s">
        <v>39</v>
      </c>
      <c r="S147" s="14" t="s">
        <v>39</v>
      </c>
      <c r="T147" s="14" t="s">
        <v>39</v>
      </c>
      <c r="U147" s="14" t="s">
        <v>39</v>
      </c>
      <c r="V147" s="14" t="s">
        <v>39</v>
      </c>
    </row>
    <row r="148" spans="2:25" ht="36" x14ac:dyDescent="0.2">
      <c r="B148" s="16" t="s">
        <v>707</v>
      </c>
      <c r="C148" s="16" t="s">
        <v>431</v>
      </c>
      <c r="D148" s="16" t="s">
        <v>432</v>
      </c>
      <c r="E148" s="16" t="s">
        <v>139</v>
      </c>
      <c r="F148" s="16" t="s">
        <v>408</v>
      </c>
      <c r="G148" s="16" t="s">
        <v>157</v>
      </c>
      <c r="H148" s="6" t="s">
        <v>433</v>
      </c>
      <c r="I148" s="14" t="s">
        <v>115</v>
      </c>
      <c r="J148" s="14" t="s">
        <v>39</v>
      </c>
      <c r="K148" s="14" t="s">
        <v>116</v>
      </c>
      <c r="L148" s="128">
        <f t="shared" ref="L148:L153" si="6">SUM(M148:R148)</f>
        <v>428553.35000000003</v>
      </c>
      <c r="M148" s="80">
        <v>32141.51</v>
      </c>
      <c r="N148" s="80">
        <v>32141.51</v>
      </c>
      <c r="O148" s="80">
        <v>0</v>
      </c>
      <c r="P148" s="80">
        <v>0</v>
      </c>
      <c r="Q148" s="80">
        <v>364270.33</v>
      </c>
      <c r="R148" s="71">
        <v>0</v>
      </c>
      <c r="S148" s="130" t="s">
        <v>763</v>
      </c>
      <c r="T148" s="130" t="s">
        <v>765</v>
      </c>
      <c r="U148" s="130" t="s">
        <v>773</v>
      </c>
      <c r="V148" s="78">
        <v>2021</v>
      </c>
    </row>
    <row r="149" spans="2:25" ht="36" x14ac:dyDescent="0.2">
      <c r="B149" s="16" t="s">
        <v>708</v>
      </c>
      <c r="C149" s="16" t="s">
        <v>434</v>
      </c>
      <c r="D149" s="16" t="s">
        <v>435</v>
      </c>
      <c r="E149" s="16" t="s">
        <v>139</v>
      </c>
      <c r="F149" s="16" t="s">
        <v>408</v>
      </c>
      <c r="G149" s="16" t="s">
        <v>157</v>
      </c>
      <c r="H149" s="6" t="s">
        <v>433</v>
      </c>
      <c r="I149" s="14" t="s">
        <v>115</v>
      </c>
      <c r="J149" s="14" t="s">
        <v>39</v>
      </c>
      <c r="K149" s="14" t="s">
        <v>116</v>
      </c>
      <c r="L149" s="128">
        <f t="shared" si="6"/>
        <v>853884.96</v>
      </c>
      <c r="M149" s="80">
        <v>64041.38</v>
      </c>
      <c r="N149" s="80">
        <v>64041.38</v>
      </c>
      <c r="O149" s="80">
        <v>0</v>
      </c>
      <c r="P149" s="80">
        <v>0</v>
      </c>
      <c r="Q149" s="80">
        <v>725802.2</v>
      </c>
      <c r="R149" s="71">
        <v>0</v>
      </c>
      <c r="S149" s="126" t="s">
        <v>764</v>
      </c>
      <c r="T149" s="130" t="s">
        <v>764</v>
      </c>
      <c r="U149" s="126" t="s">
        <v>773</v>
      </c>
      <c r="V149" s="78">
        <v>2020</v>
      </c>
    </row>
    <row r="150" spans="2:25" ht="36" x14ac:dyDescent="0.2">
      <c r="B150" s="16" t="s">
        <v>709</v>
      </c>
      <c r="C150" s="16" t="s">
        <v>436</v>
      </c>
      <c r="D150" s="16" t="s">
        <v>437</v>
      </c>
      <c r="E150" s="16" t="s">
        <v>139</v>
      </c>
      <c r="F150" s="16" t="s">
        <v>408</v>
      </c>
      <c r="G150" s="16" t="s">
        <v>157</v>
      </c>
      <c r="H150" s="6" t="s">
        <v>433</v>
      </c>
      <c r="I150" s="14" t="s">
        <v>115</v>
      </c>
      <c r="J150" s="14" t="s">
        <v>39</v>
      </c>
      <c r="K150" s="14" t="s">
        <v>116</v>
      </c>
      <c r="L150" s="128">
        <f t="shared" si="6"/>
        <v>422028.32</v>
      </c>
      <c r="M150" s="80">
        <v>31652.13</v>
      </c>
      <c r="N150" s="80">
        <v>31652.13</v>
      </c>
      <c r="O150" s="80">
        <v>0</v>
      </c>
      <c r="P150" s="80">
        <v>0</v>
      </c>
      <c r="Q150" s="80">
        <v>358724.06</v>
      </c>
      <c r="R150" s="71">
        <v>0</v>
      </c>
      <c r="S150" s="130" t="s">
        <v>763</v>
      </c>
      <c r="T150" s="130" t="s">
        <v>764</v>
      </c>
      <c r="U150" s="130" t="s">
        <v>773</v>
      </c>
      <c r="V150" s="78">
        <v>2020</v>
      </c>
    </row>
    <row r="151" spans="2:25" ht="48" x14ac:dyDescent="0.2">
      <c r="B151" s="16" t="s">
        <v>710</v>
      </c>
      <c r="C151" s="16" t="s">
        <v>438</v>
      </c>
      <c r="D151" s="16" t="s">
        <v>439</v>
      </c>
      <c r="E151" s="16" t="s">
        <v>119</v>
      </c>
      <c r="F151" s="16" t="s">
        <v>408</v>
      </c>
      <c r="G151" s="16" t="s">
        <v>120</v>
      </c>
      <c r="H151" s="6" t="s">
        <v>433</v>
      </c>
      <c r="I151" s="14" t="s">
        <v>115</v>
      </c>
      <c r="J151" s="14" t="s">
        <v>39</v>
      </c>
      <c r="K151" s="14" t="s">
        <v>116</v>
      </c>
      <c r="L151" s="128">
        <f t="shared" si="6"/>
        <v>970065.54999999993</v>
      </c>
      <c r="M151" s="80">
        <v>72754.92</v>
      </c>
      <c r="N151" s="80">
        <v>72754.92</v>
      </c>
      <c r="O151" s="80">
        <v>0</v>
      </c>
      <c r="P151" s="80">
        <v>0</v>
      </c>
      <c r="Q151" s="80">
        <v>824555.71</v>
      </c>
      <c r="R151" s="71">
        <v>0</v>
      </c>
      <c r="S151" s="130" t="s">
        <v>763</v>
      </c>
      <c r="T151" s="130" t="s">
        <v>765</v>
      </c>
      <c r="U151" s="130" t="s">
        <v>764</v>
      </c>
      <c r="V151" s="78">
        <v>2020</v>
      </c>
      <c r="Y151" s="24"/>
    </row>
    <row r="152" spans="2:25" ht="60" x14ac:dyDescent="0.2">
      <c r="B152" s="16" t="s">
        <v>711</v>
      </c>
      <c r="C152" s="16" t="s">
        <v>440</v>
      </c>
      <c r="D152" s="16" t="s">
        <v>441</v>
      </c>
      <c r="E152" s="16" t="s">
        <v>119</v>
      </c>
      <c r="F152" s="16" t="s">
        <v>408</v>
      </c>
      <c r="G152" s="16" t="s">
        <v>120</v>
      </c>
      <c r="H152" s="6" t="s">
        <v>433</v>
      </c>
      <c r="I152" s="14" t="s">
        <v>115</v>
      </c>
      <c r="J152" s="14" t="s">
        <v>39</v>
      </c>
      <c r="K152" s="14" t="s">
        <v>116</v>
      </c>
      <c r="L152" s="128">
        <f t="shared" si="6"/>
        <v>1165561.22</v>
      </c>
      <c r="M152" s="80">
        <v>110458.22</v>
      </c>
      <c r="N152" s="80">
        <v>85549</v>
      </c>
      <c r="O152" s="80">
        <v>0</v>
      </c>
      <c r="P152" s="80">
        <v>0</v>
      </c>
      <c r="Q152" s="80">
        <v>969554</v>
      </c>
      <c r="R152" s="71">
        <v>0</v>
      </c>
      <c r="S152" s="130" t="s">
        <v>763</v>
      </c>
      <c r="T152" s="130" t="s">
        <v>764</v>
      </c>
      <c r="U152" s="130" t="s">
        <v>760</v>
      </c>
      <c r="V152" s="79">
        <v>2020</v>
      </c>
    </row>
    <row r="153" spans="2:25" ht="48" x14ac:dyDescent="0.2">
      <c r="B153" s="16" t="s">
        <v>712</v>
      </c>
      <c r="C153" s="16" t="s">
        <v>442</v>
      </c>
      <c r="D153" s="16" t="s">
        <v>443</v>
      </c>
      <c r="E153" s="16" t="s">
        <v>119</v>
      </c>
      <c r="F153" s="16" t="s">
        <v>408</v>
      </c>
      <c r="G153" s="16" t="s">
        <v>120</v>
      </c>
      <c r="H153" s="6" t="s">
        <v>433</v>
      </c>
      <c r="I153" s="14" t="s">
        <v>115</v>
      </c>
      <c r="J153" s="14" t="s">
        <v>39</v>
      </c>
      <c r="K153" s="14" t="s">
        <v>116</v>
      </c>
      <c r="L153" s="128">
        <f t="shared" si="6"/>
        <v>393438.4</v>
      </c>
      <c r="M153" s="80">
        <v>29507.88</v>
      </c>
      <c r="N153" s="80">
        <v>29507.88</v>
      </c>
      <c r="O153" s="80">
        <v>0</v>
      </c>
      <c r="P153" s="80">
        <v>0</v>
      </c>
      <c r="Q153" s="80">
        <v>334422.64</v>
      </c>
      <c r="R153" s="71">
        <v>0</v>
      </c>
      <c r="S153" s="130" t="s">
        <v>763</v>
      </c>
      <c r="T153" s="130" t="s">
        <v>763</v>
      </c>
      <c r="U153" s="130" t="s">
        <v>765</v>
      </c>
      <c r="V153" s="79">
        <v>2021</v>
      </c>
    </row>
    <row r="154" spans="2:25" ht="48" x14ac:dyDescent="0.2">
      <c r="B154" s="73" t="s">
        <v>511</v>
      </c>
      <c r="C154" s="73"/>
      <c r="D154" s="73" t="s">
        <v>444</v>
      </c>
      <c r="E154" s="14" t="s">
        <v>39</v>
      </c>
      <c r="F154" s="14" t="s">
        <v>39</v>
      </c>
      <c r="G154" s="14" t="s">
        <v>39</v>
      </c>
      <c r="H154" s="14" t="s">
        <v>39</v>
      </c>
      <c r="I154" s="14" t="s">
        <v>39</v>
      </c>
      <c r="J154" s="14" t="s">
        <v>39</v>
      </c>
      <c r="K154" s="14" t="s">
        <v>39</v>
      </c>
      <c r="L154" s="71" t="s">
        <v>39</v>
      </c>
      <c r="M154" s="71" t="s">
        <v>39</v>
      </c>
      <c r="N154" s="71" t="s">
        <v>39</v>
      </c>
      <c r="O154" s="71" t="s">
        <v>39</v>
      </c>
      <c r="P154" s="71" t="s">
        <v>39</v>
      </c>
      <c r="Q154" s="71" t="s">
        <v>39</v>
      </c>
      <c r="R154" s="71" t="s">
        <v>39</v>
      </c>
      <c r="S154" s="14" t="s">
        <v>39</v>
      </c>
      <c r="T154" s="14" t="s">
        <v>39</v>
      </c>
      <c r="U154" s="14" t="s">
        <v>39</v>
      </c>
      <c r="V154" s="14" t="s">
        <v>39</v>
      </c>
    </row>
    <row r="155" spans="2:25" ht="96" x14ac:dyDescent="0.2">
      <c r="B155" s="16" t="s">
        <v>713</v>
      </c>
      <c r="C155" s="16"/>
      <c r="D155" s="16" t="s">
        <v>445</v>
      </c>
      <c r="E155" s="16" t="s">
        <v>446</v>
      </c>
      <c r="F155" s="16" t="s">
        <v>447</v>
      </c>
      <c r="G155" s="16" t="s">
        <v>448</v>
      </c>
      <c r="H155" s="6" t="s">
        <v>449</v>
      </c>
      <c r="I155" s="14" t="s">
        <v>115</v>
      </c>
      <c r="J155" s="14" t="s">
        <v>39</v>
      </c>
      <c r="K155" s="14" t="s">
        <v>116</v>
      </c>
      <c r="L155" s="128">
        <f>SUM(M155:R155)</f>
        <v>4865298</v>
      </c>
      <c r="M155" s="72">
        <v>973060</v>
      </c>
      <c r="N155" s="71">
        <v>0</v>
      </c>
      <c r="O155" s="71">
        <v>0</v>
      </c>
      <c r="P155" s="71">
        <v>0</v>
      </c>
      <c r="Q155" s="71">
        <v>3892238</v>
      </c>
      <c r="R155" s="71">
        <v>0</v>
      </c>
      <c r="S155" s="130" t="s">
        <v>766</v>
      </c>
      <c r="T155" s="28" t="s">
        <v>39</v>
      </c>
      <c r="U155" s="28" t="s">
        <v>39</v>
      </c>
      <c r="V155" s="28" t="s">
        <v>39</v>
      </c>
    </row>
    <row r="156" spans="2:25" ht="24" x14ac:dyDescent="0.2">
      <c r="B156" s="73" t="s">
        <v>450</v>
      </c>
      <c r="C156" s="73"/>
      <c r="D156" s="73" t="s">
        <v>451</v>
      </c>
      <c r="E156" s="16"/>
      <c r="F156" s="16"/>
      <c r="G156" s="16"/>
      <c r="H156" s="16"/>
      <c r="I156" s="16"/>
      <c r="J156" s="16"/>
      <c r="K156" s="16"/>
      <c r="L156" s="124"/>
      <c r="M156" s="124"/>
      <c r="N156" s="124"/>
      <c r="O156" s="124"/>
      <c r="P156" s="124"/>
      <c r="Q156" s="124"/>
      <c r="R156" s="124"/>
      <c r="S156" s="16"/>
      <c r="T156" s="16"/>
      <c r="U156" s="16"/>
      <c r="V156" s="16"/>
    </row>
    <row r="157" spans="2:25" ht="60" x14ac:dyDescent="0.2">
      <c r="B157" s="73" t="s">
        <v>512</v>
      </c>
      <c r="C157" s="73"/>
      <c r="D157" s="73" t="s">
        <v>452</v>
      </c>
      <c r="E157" s="14" t="s">
        <v>39</v>
      </c>
      <c r="F157" s="14" t="s">
        <v>39</v>
      </c>
      <c r="G157" s="14" t="s">
        <v>39</v>
      </c>
      <c r="H157" s="14" t="s">
        <v>39</v>
      </c>
      <c r="I157" s="14" t="s">
        <v>39</v>
      </c>
      <c r="J157" s="14" t="s">
        <v>39</v>
      </c>
      <c r="K157" s="14" t="s">
        <v>39</v>
      </c>
      <c r="L157" s="71" t="s">
        <v>39</v>
      </c>
      <c r="M157" s="71" t="s">
        <v>39</v>
      </c>
      <c r="N157" s="71" t="s">
        <v>39</v>
      </c>
      <c r="O157" s="71" t="s">
        <v>39</v>
      </c>
      <c r="P157" s="71" t="s">
        <v>39</v>
      </c>
      <c r="Q157" s="71" t="s">
        <v>39</v>
      </c>
      <c r="R157" s="71" t="s">
        <v>39</v>
      </c>
      <c r="S157" s="14" t="s">
        <v>39</v>
      </c>
      <c r="T157" s="14" t="s">
        <v>39</v>
      </c>
      <c r="U157" s="14" t="s">
        <v>39</v>
      </c>
      <c r="V157" s="14" t="s">
        <v>39</v>
      </c>
    </row>
    <row r="158" spans="2:25" ht="60" x14ac:dyDescent="0.2">
      <c r="B158" s="73" t="s">
        <v>513</v>
      </c>
      <c r="C158" s="73"/>
      <c r="D158" s="73" t="s">
        <v>453</v>
      </c>
      <c r="E158" s="14" t="s">
        <v>39</v>
      </c>
      <c r="F158" s="14" t="s">
        <v>39</v>
      </c>
      <c r="G158" s="14" t="s">
        <v>39</v>
      </c>
      <c r="H158" s="14" t="s">
        <v>39</v>
      </c>
      <c r="I158" s="14" t="s">
        <v>39</v>
      </c>
      <c r="J158" s="14" t="s">
        <v>39</v>
      </c>
      <c r="K158" s="14" t="s">
        <v>39</v>
      </c>
      <c r="L158" s="71" t="s">
        <v>39</v>
      </c>
      <c r="M158" s="71" t="s">
        <v>39</v>
      </c>
      <c r="N158" s="71" t="s">
        <v>39</v>
      </c>
      <c r="O158" s="71" t="s">
        <v>39</v>
      </c>
      <c r="P158" s="71" t="s">
        <v>39</v>
      </c>
      <c r="Q158" s="71" t="s">
        <v>39</v>
      </c>
      <c r="R158" s="71" t="s">
        <v>39</v>
      </c>
      <c r="S158" s="14" t="s">
        <v>39</v>
      </c>
      <c r="T158" s="14" t="s">
        <v>39</v>
      </c>
      <c r="U158" s="14" t="s">
        <v>39</v>
      </c>
      <c r="V158" s="14" t="s">
        <v>39</v>
      </c>
    </row>
    <row r="159" spans="2:25" ht="48" x14ac:dyDescent="0.2">
      <c r="B159" s="73" t="s">
        <v>514</v>
      </c>
      <c r="C159" s="73"/>
      <c r="D159" s="73" t="s">
        <v>454</v>
      </c>
      <c r="E159" s="14" t="s">
        <v>39</v>
      </c>
      <c r="F159" s="14" t="s">
        <v>39</v>
      </c>
      <c r="G159" s="14" t="s">
        <v>39</v>
      </c>
      <c r="H159" s="14" t="s">
        <v>39</v>
      </c>
      <c r="I159" s="14" t="s">
        <v>39</v>
      </c>
      <c r="J159" s="14" t="s">
        <v>39</v>
      </c>
      <c r="K159" s="14" t="s">
        <v>39</v>
      </c>
      <c r="L159" s="71" t="s">
        <v>39</v>
      </c>
      <c r="M159" s="71" t="s">
        <v>39</v>
      </c>
      <c r="N159" s="71" t="s">
        <v>39</v>
      </c>
      <c r="O159" s="71" t="s">
        <v>39</v>
      </c>
      <c r="P159" s="71" t="s">
        <v>39</v>
      </c>
      <c r="Q159" s="71" t="s">
        <v>39</v>
      </c>
      <c r="R159" s="71" t="s">
        <v>39</v>
      </c>
      <c r="S159" s="14" t="s">
        <v>39</v>
      </c>
      <c r="T159" s="14" t="s">
        <v>39</v>
      </c>
      <c r="U159" s="14" t="s">
        <v>39</v>
      </c>
      <c r="V159" s="14" t="s">
        <v>39</v>
      </c>
    </row>
    <row r="160" spans="2:25" ht="36" x14ac:dyDescent="0.2">
      <c r="B160" s="16" t="s">
        <v>714</v>
      </c>
      <c r="C160" s="16" t="s">
        <v>455</v>
      </c>
      <c r="D160" s="64" t="s">
        <v>456</v>
      </c>
      <c r="E160" s="64" t="s">
        <v>123</v>
      </c>
      <c r="F160" s="16" t="s">
        <v>408</v>
      </c>
      <c r="G160" s="64" t="s">
        <v>124</v>
      </c>
      <c r="H160" s="64" t="s">
        <v>457</v>
      </c>
      <c r="I160" s="14" t="s">
        <v>115</v>
      </c>
      <c r="J160" s="14" t="s">
        <v>39</v>
      </c>
      <c r="K160" s="14" t="s">
        <v>116</v>
      </c>
      <c r="L160" s="128">
        <f>SUM(M160:R160)</f>
        <v>342733.49</v>
      </c>
      <c r="M160" s="72">
        <v>51410.03</v>
      </c>
      <c r="N160" s="72">
        <v>0</v>
      </c>
      <c r="O160" s="72">
        <v>0</v>
      </c>
      <c r="P160" s="72">
        <v>0</v>
      </c>
      <c r="Q160" s="72">
        <v>291323.46000000002</v>
      </c>
      <c r="R160" s="72">
        <v>0</v>
      </c>
      <c r="S160" s="125" t="s">
        <v>763</v>
      </c>
      <c r="T160" s="125" t="s">
        <v>765</v>
      </c>
      <c r="U160" s="125" t="s">
        <v>764</v>
      </c>
      <c r="V160" s="26">
        <v>2020</v>
      </c>
      <c r="Y160" s="24"/>
    </row>
    <row r="161" spans="2:25" x14ac:dyDescent="0.2">
      <c r="B161" s="23" t="s">
        <v>458</v>
      </c>
      <c r="U161" s="17"/>
    </row>
    <row r="162" spans="2:25" x14ac:dyDescent="0.2">
      <c r="B162" s="23" t="s">
        <v>459</v>
      </c>
      <c r="U162" s="17"/>
    </row>
    <row r="163" spans="2:25" x14ac:dyDescent="0.2">
      <c r="B163" s="23" t="s">
        <v>460</v>
      </c>
      <c r="U163" s="17"/>
      <c r="Y163" s="24"/>
    </row>
    <row r="164" spans="2:25" x14ac:dyDescent="0.2">
      <c r="B164" s="266" t="s">
        <v>461</v>
      </c>
      <c r="C164" s="266"/>
      <c r="D164" s="266"/>
      <c r="E164" s="266"/>
      <c r="F164" s="266"/>
      <c r="G164" s="266"/>
      <c r="H164" s="266"/>
      <c r="I164" s="266"/>
      <c r="J164" s="266"/>
      <c r="K164" s="266"/>
      <c r="L164" s="266"/>
      <c r="M164" s="266"/>
      <c r="N164" s="266"/>
      <c r="O164" s="266"/>
      <c r="P164" s="266"/>
      <c r="Q164" s="266"/>
      <c r="R164" s="266"/>
      <c r="S164" s="266"/>
      <c r="T164" s="266"/>
      <c r="U164" s="266"/>
      <c r="V164" s="266"/>
      <c r="W164" s="266"/>
    </row>
    <row r="165" spans="2:25" x14ac:dyDescent="0.2">
      <c r="U165" s="17"/>
    </row>
    <row r="166" spans="2:25" x14ac:dyDescent="0.2">
      <c r="U166" s="17"/>
    </row>
    <row r="167" spans="2:25" x14ac:dyDescent="0.2">
      <c r="U167" s="17"/>
    </row>
    <row r="168" spans="2:25" x14ac:dyDescent="0.2">
      <c r="L168" s="24"/>
      <c r="U168" s="17"/>
    </row>
    <row r="169" spans="2:25" x14ac:dyDescent="0.2">
      <c r="M169" s="24"/>
      <c r="U169" s="17"/>
    </row>
    <row r="170" spans="2:25" x14ac:dyDescent="0.2">
      <c r="U170" s="17"/>
    </row>
    <row r="171" spans="2:25" x14ac:dyDescent="0.2">
      <c r="N171" s="24"/>
      <c r="U171" s="17"/>
    </row>
    <row r="172" spans="2:25" x14ac:dyDescent="0.2">
      <c r="O172" s="24"/>
      <c r="U172" s="17"/>
    </row>
    <row r="173" spans="2:25" x14ac:dyDescent="0.2">
      <c r="U173" s="17"/>
    </row>
    <row r="174" spans="2:25" x14ac:dyDescent="0.2">
      <c r="P174" s="24"/>
      <c r="U174" s="17"/>
    </row>
    <row r="175" spans="2:25" x14ac:dyDescent="0.2">
      <c r="U175" s="17"/>
    </row>
    <row r="176" spans="2:25" x14ac:dyDescent="0.2">
      <c r="U176" s="17"/>
    </row>
    <row r="177" spans="21:21" x14ac:dyDescent="0.2">
      <c r="U177" s="17"/>
    </row>
    <row r="178" spans="21:21" x14ac:dyDescent="0.2">
      <c r="U178" s="17"/>
    </row>
    <row r="179" spans="21:21" x14ac:dyDescent="0.2">
      <c r="U179" s="17"/>
    </row>
    <row r="180" spans="21:21" x14ac:dyDescent="0.2">
      <c r="U180" s="17"/>
    </row>
    <row r="181" spans="21:21" x14ac:dyDescent="0.2">
      <c r="U181" s="17"/>
    </row>
    <row r="182" spans="21:21" x14ac:dyDescent="0.2">
      <c r="U182" s="17"/>
    </row>
    <row r="183" spans="21:21" x14ac:dyDescent="0.2">
      <c r="U183" s="17"/>
    </row>
    <row r="184" spans="21:21" x14ac:dyDescent="0.2">
      <c r="U184" s="17"/>
    </row>
    <row r="185" spans="21:21" x14ac:dyDescent="0.2">
      <c r="U185" s="17"/>
    </row>
    <row r="186" spans="21:21" x14ac:dyDescent="0.2">
      <c r="U186" s="17"/>
    </row>
    <row r="187" spans="21:21" x14ac:dyDescent="0.2">
      <c r="U187" s="17"/>
    </row>
    <row r="188" spans="21:21" x14ac:dyDescent="0.2">
      <c r="U188" s="17"/>
    </row>
    <row r="189" spans="21:21" x14ac:dyDescent="0.2">
      <c r="U189" s="17"/>
    </row>
    <row r="190" spans="21:21" x14ac:dyDescent="0.2">
      <c r="U190" s="17"/>
    </row>
    <row r="191" spans="21:21" x14ac:dyDescent="0.2">
      <c r="U191" s="17"/>
    </row>
    <row r="192" spans="21:21" x14ac:dyDescent="0.2">
      <c r="U192" s="17"/>
    </row>
    <row r="193" spans="21:21" x14ac:dyDescent="0.2">
      <c r="U193" s="17"/>
    </row>
    <row r="194" spans="21:21" x14ac:dyDescent="0.2">
      <c r="U194" s="17"/>
    </row>
    <row r="195" spans="21:21" x14ac:dyDescent="0.2">
      <c r="U195" s="17"/>
    </row>
    <row r="196" spans="21:21" x14ac:dyDescent="0.2">
      <c r="U196" s="17"/>
    </row>
    <row r="197" spans="21:21" x14ac:dyDescent="0.2">
      <c r="U197" s="17"/>
    </row>
    <row r="198" spans="21:21" x14ac:dyDescent="0.2">
      <c r="U198" s="17"/>
    </row>
    <row r="199" spans="21:21" x14ac:dyDescent="0.2">
      <c r="U199" s="17"/>
    </row>
    <row r="200" spans="21:21" x14ac:dyDescent="0.2">
      <c r="U200" s="17"/>
    </row>
    <row r="201" spans="21:21" x14ac:dyDescent="0.2">
      <c r="U201" s="17"/>
    </row>
    <row r="202" spans="21:21" x14ac:dyDescent="0.2">
      <c r="U202" s="17"/>
    </row>
    <row r="203" spans="21:21" x14ac:dyDescent="0.2">
      <c r="U203" s="17"/>
    </row>
    <row r="204" spans="21:21" x14ac:dyDescent="0.2">
      <c r="U204" s="17"/>
    </row>
    <row r="205" spans="21:21" x14ac:dyDescent="0.2">
      <c r="U205" s="17"/>
    </row>
    <row r="206" spans="21:21" x14ac:dyDescent="0.2">
      <c r="U206" s="17"/>
    </row>
    <row r="207" spans="21:21" x14ac:dyDescent="0.2">
      <c r="U207" s="17"/>
    </row>
    <row r="208" spans="21:21" x14ac:dyDescent="0.2">
      <c r="U208" s="17"/>
    </row>
    <row r="209" spans="21:21" x14ac:dyDescent="0.2">
      <c r="U209" s="17"/>
    </row>
    <row r="210" spans="21:21" x14ac:dyDescent="0.2">
      <c r="U210" s="17"/>
    </row>
    <row r="211" spans="21:21" x14ac:dyDescent="0.2">
      <c r="U211" s="17"/>
    </row>
    <row r="212" spans="21:21" x14ac:dyDescent="0.2">
      <c r="U212" s="17"/>
    </row>
    <row r="213" spans="21:21" x14ac:dyDescent="0.2">
      <c r="U213" s="17"/>
    </row>
    <row r="214" spans="21:21" x14ac:dyDescent="0.2">
      <c r="U214" s="17"/>
    </row>
    <row r="215" spans="21:21" x14ac:dyDescent="0.2">
      <c r="U215" s="17"/>
    </row>
    <row r="216" spans="21:21" x14ac:dyDescent="0.2">
      <c r="U216" s="17"/>
    </row>
    <row r="217" spans="21:21" x14ac:dyDescent="0.2">
      <c r="U217" s="17"/>
    </row>
    <row r="218" spans="21:21" x14ac:dyDescent="0.2">
      <c r="U218" s="17"/>
    </row>
    <row r="219" spans="21:21" x14ac:dyDescent="0.2">
      <c r="U219" s="17"/>
    </row>
    <row r="220" spans="21:21" x14ac:dyDescent="0.2">
      <c r="U220" s="17"/>
    </row>
    <row r="221" spans="21:21" x14ac:dyDescent="0.2">
      <c r="U221" s="17"/>
    </row>
    <row r="222" spans="21:21" x14ac:dyDescent="0.2">
      <c r="U222" s="17"/>
    </row>
    <row r="223" spans="21:21" x14ac:dyDescent="0.2">
      <c r="U223" s="17"/>
    </row>
    <row r="224" spans="21:21" x14ac:dyDescent="0.2">
      <c r="U224" s="17"/>
    </row>
    <row r="225" spans="21:21" x14ac:dyDescent="0.2">
      <c r="U225" s="17"/>
    </row>
    <row r="226" spans="21:21" x14ac:dyDescent="0.2">
      <c r="U226" s="17"/>
    </row>
    <row r="227" spans="21:21" x14ac:dyDescent="0.2">
      <c r="U227" s="17"/>
    </row>
    <row r="228" spans="21:21" x14ac:dyDescent="0.2">
      <c r="U228" s="17"/>
    </row>
    <row r="229" spans="21:21" x14ac:dyDescent="0.2">
      <c r="U229" s="17"/>
    </row>
    <row r="230" spans="21:21" x14ac:dyDescent="0.2">
      <c r="U230" s="17"/>
    </row>
    <row r="231" spans="21:21" x14ac:dyDescent="0.2">
      <c r="U231" s="17"/>
    </row>
    <row r="232" spans="21:21" x14ac:dyDescent="0.2">
      <c r="U232" s="17"/>
    </row>
    <row r="233" spans="21:21" x14ac:dyDescent="0.2">
      <c r="U233" s="17"/>
    </row>
    <row r="234" spans="21:21" x14ac:dyDescent="0.2">
      <c r="U234" s="17"/>
    </row>
    <row r="235" spans="21:21" x14ac:dyDescent="0.2">
      <c r="U235" s="17"/>
    </row>
    <row r="236" spans="21:21" x14ac:dyDescent="0.2">
      <c r="U236" s="17"/>
    </row>
    <row r="237" spans="21:21" x14ac:dyDescent="0.2">
      <c r="U237" s="17"/>
    </row>
    <row r="238" spans="21:21" x14ac:dyDescent="0.2">
      <c r="U238" s="17"/>
    </row>
    <row r="239" spans="21:21" x14ac:dyDescent="0.2">
      <c r="U239" s="17"/>
    </row>
    <row r="240" spans="21:21" x14ac:dyDescent="0.2">
      <c r="U240" s="17"/>
    </row>
    <row r="241" spans="21:21" x14ac:dyDescent="0.2">
      <c r="U241" s="17"/>
    </row>
    <row r="242" spans="21:21" x14ac:dyDescent="0.2">
      <c r="U242" s="17"/>
    </row>
    <row r="243" spans="21:21" x14ac:dyDescent="0.2">
      <c r="U243" s="17"/>
    </row>
    <row r="244" spans="21:21" x14ac:dyDescent="0.2">
      <c r="U244" s="17"/>
    </row>
    <row r="245" spans="21:21" x14ac:dyDescent="0.2">
      <c r="U245" s="17"/>
    </row>
    <row r="246" spans="21:21" x14ac:dyDescent="0.2">
      <c r="U246" s="17"/>
    </row>
    <row r="247" spans="21:21" x14ac:dyDescent="0.2">
      <c r="U247" s="17"/>
    </row>
    <row r="248" spans="21:21" x14ac:dyDescent="0.2">
      <c r="U248" s="17"/>
    </row>
    <row r="249" spans="21:21" x14ac:dyDescent="0.2">
      <c r="U249" s="17"/>
    </row>
    <row r="250" spans="21:21" x14ac:dyDescent="0.2">
      <c r="U250" s="17"/>
    </row>
    <row r="251" spans="21:21" x14ac:dyDescent="0.2">
      <c r="U251" s="17"/>
    </row>
    <row r="252" spans="21:21" x14ac:dyDescent="0.2">
      <c r="U252" s="17"/>
    </row>
    <row r="253" spans="21:21" x14ac:dyDescent="0.2">
      <c r="U253" s="17"/>
    </row>
    <row r="254" spans="21:21" x14ac:dyDescent="0.2">
      <c r="U254" s="17"/>
    </row>
    <row r="255" spans="21:21" x14ac:dyDescent="0.2">
      <c r="U255" s="17"/>
    </row>
    <row r="256" spans="21:21" x14ac:dyDescent="0.2">
      <c r="U256" s="17"/>
    </row>
    <row r="257" spans="21:21" x14ac:dyDescent="0.2">
      <c r="U257" s="17"/>
    </row>
    <row r="258" spans="21:21" x14ac:dyDescent="0.2">
      <c r="U258" s="17"/>
    </row>
    <row r="259" spans="21:21" x14ac:dyDescent="0.2">
      <c r="U259" s="17"/>
    </row>
    <row r="260" spans="21:21" x14ac:dyDescent="0.2">
      <c r="U260" s="17"/>
    </row>
    <row r="261" spans="21:21" x14ac:dyDescent="0.2">
      <c r="U261" s="17"/>
    </row>
    <row r="262" spans="21:21" x14ac:dyDescent="0.2">
      <c r="U262" s="17"/>
    </row>
    <row r="263" spans="21:21" x14ac:dyDescent="0.2">
      <c r="U263" s="17"/>
    </row>
    <row r="264" spans="21:21" x14ac:dyDescent="0.2">
      <c r="U264" s="17"/>
    </row>
    <row r="265" spans="21:21" x14ac:dyDescent="0.2">
      <c r="U265" s="17"/>
    </row>
    <row r="266" spans="21:21" x14ac:dyDescent="0.2">
      <c r="U266" s="17"/>
    </row>
    <row r="267" spans="21:21" x14ac:dyDescent="0.2">
      <c r="U267" s="17"/>
    </row>
    <row r="268" spans="21:21" x14ac:dyDescent="0.2">
      <c r="U268" s="17"/>
    </row>
    <row r="269" spans="21:21" x14ac:dyDescent="0.2">
      <c r="U269" s="17"/>
    </row>
    <row r="270" spans="21:21" x14ac:dyDescent="0.2">
      <c r="U270" s="17"/>
    </row>
    <row r="271" spans="21:21" x14ac:dyDescent="0.2">
      <c r="U271" s="17"/>
    </row>
    <row r="272" spans="21:21" x14ac:dyDescent="0.2">
      <c r="U272" s="17"/>
    </row>
    <row r="273" spans="21:21" x14ac:dyDescent="0.2">
      <c r="U273" s="17"/>
    </row>
    <row r="274" spans="21:21" x14ac:dyDescent="0.2">
      <c r="U274" s="17"/>
    </row>
    <row r="275" spans="21:21" x14ac:dyDescent="0.2">
      <c r="U275" s="17"/>
    </row>
    <row r="276" spans="21:21" x14ac:dyDescent="0.2">
      <c r="U276" s="17"/>
    </row>
    <row r="277" spans="21:21" x14ac:dyDescent="0.2">
      <c r="U277" s="17"/>
    </row>
    <row r="278" spans="21:21" x14ac:dyDescent="0.2">
      <c r="U278" s="17"/>
    </row>
    <row r="279" spans="21:21" x14ac:dyDescent="0.2">
      <c r="U279" s="17"/>
    </row>
    <row r="280" spans="21:21" x14ac:dyDescent="0.2">
      <c r="U280" s="17"/>
    </row>
    <row r="281" spans="21:21" x14ac:dyDescent="0.2">
      <c r="U281" s="17"/>
    </row>
    <row r="282" spans="21:21" x14ac:dyDescent="0.2">
      <c r="U282" s="17"/>
    </row>
    <row r="283" spans="21:21" x14ac:dyDescent="0.2">
      <c r="U283" s="17"/>
    </row>
    <row r="284" spans="21:21" x14ac:dyDescent="0.2">
      <c r="U284" s="17"/>
    </row>
    <row r="285" spans="21:21" x14ac:dyDescent="0.2">
      <c r="U285" s="17"/>
    </row>
    <row r="286" spans="21:21" x14ac:dyDescent="0.2">
      <c r="U286" s="17"/>
    </row>
    <row r="287" spans="21:21" x14ac:dyDescent="0.2">
      <c r="U287" s="17"/>
    </row>
    <row r="288" spans="21:21" x14ac:dyDescent="0.2">
      <c r="U288" s="17"/>
    </row>
    <row r="289" spans="21:21" x14ac:dyDescent="0.2">
      <c r="U289" s="17"/>
    </row>
    <row r="290" spans="21:21" x14ac:dyDescent="0.2">
      <c r="U290" s="17"/>
    </row>
    <row r="291" spans="21:21" x14ac:dyDescent="0.2">
      <c r="U291" s="17"/>
    </row>
    <row r="292" spans="21:21" x14ac:dyDescent="0.2">
      <c r="U292" s="17"/>
    </row>
    <row r="293" spans="21:21" x14ac:dyDescent="0.2">
      <c r="U293" s="17"/>
    </row>
    <row r="294" spans="21:21" x14ac:dyDescent="0.2">
      <c r="U294" s="17"/>
    </row>
    <row r="295" spans="21:21" x14ac:dyDescent="0.2">
      <c r="U295" s="17"/>
    </row>
    <row r="296" spans="21:21" x14ac:dyDescent="0.2">
      <c r="U296" s="17"/>
    </row>
    <row r="297" spans="21:21" x14ac:dyDescent="0.2">
      <c r="U297" s="17"/>
    </row>
    <row r="298" spans="21:21" x14ac:dyDescent="0.2">
      <c r="U298" s="17"/>
    </row>
    <row r="299" spans="21:21" x14ac:dyDescent="0.2">
      <c r="U299" s="17"/>
    </row>
    <row r="300" spans="21:21" x14ac:dyDescent="0.2">
      <c r="U300" s="17"/>
    </row>
    <row r="301" spans="21:21" x14ac:dyDescent="0.2">
      <c r="U301" s="17"/>
    </row>
    <row r="302" spans="21:21" x14ac:dyDescent="0.2">
      <c r="U302" s="17"/>
    </row>
    <row r="303" spans="21:21" x14ac:dyDescent="0.2">
      <c r="U303" s="17"/>
    </row>
    <row r="304" spans="21:21" x14ac:dyDescent="0.2">
      <c r="U304" s="17"/>
    </row>
    <row r="305" spans="21:21" x14ac:dyDescent="0.2">
      <c r="U305" s="17"/>
    </row>
    <row r="306" spans="21:21" x14ac:dyDescent="0.2">
      <c r="U306" s="17"/>
    </row>
    <row r="307" spans="21:21" x14ac:dyDescent="0.2">
      <c r="U307" s="17"/>
    </row>
    <row r="308" spans="21:21" x14ac:dyDescent="0.2">
      <c r="U308" s="17"/>
    </row>
    <row r="309" spans="21:21" x14ac:dyDescent="0.2">
      <c r="U309" s="17"/>
    </row>
    <row r="310" spans="21:21" x14ac:dyDescent="0.2">
      <c r="U310" s="17"/>
    </row>
    <row r="311" spans="21:21" x14ac:dyDescent="0.2">
      <c r="U311" s="17"/>
    </row>
    <row r="312" spans="21:21" x14ac:dyDescent="0.2">
      <c r="U312" s="17"/>
    </row>
    <row r="313" spans="21:21" x14ac:dyDescent="0.2">
      <c r="U313" s="17"/>
    </row>
    <row r="314" spans="21:21" x14ac:dyDescent="0.2">
      <c r="U314" s="17"/>
    </row>
    <row r="315" spans="21:21" x14ac:dyDescent="0.2">
      <c r="U315" s="17"/>
    </row>
    <row r="316" spans="21:21" x14ac:dyDescent="0.2">
      <c r="U316" s="17"/>
    </row>
    <row r="317" spans="21:21" x14ac:dyDescent="0.2">
      <c r="U317" s="17"/>
    </row>
    <row r="318" spans="21:21" x14ac:dyDescent="0.2">
      <c r="U318" s="17"/>
    </row>
    <row r="319" spans="21:21" x14ac:dyDescent="0.2">
      <c r="U319" s="17"/>
    </row>
    <row r="320" spans="21:21" x14ac:dyDescent="0.2">
      <c r="U320" s="17"/>
    </row>
    <row r="321" spans="21:21" x14ac:dyDescent="0.2">
      <c r="U321" s="17"/>
    </row>
    <row r="322" spans="21:21" x14ac:dyDescent="0.2">
      <c r="U322" s="17"/>
    </row>
    <row r="323" spans="21:21" x14ac:dyDescent="0.2">
      <c r="U323" s="17"/>
    </row>
    <row r="324" spans="21:21" x14ac:dyDescent="0.2">
      <c r="U324" s="17"/>
    </row>
    <row r="325" spans="21:21" x14ac:dyDescent="0.2">
      <c r="U325" s="17"/>
    </row>
    <row r="326" spans="21:21" x14ac:dyDescent="0.2">
      <c r="U326" s="17"/>
    </row>
    <row r="327" spans="21:21" x14ac:dyDescent="0.2">
      <c r="U327" s="17"/>
    </row>
    <row r="328" spans="21:21" x14ac:dyDescent="0.2">
      <c r="U328" s="17"/>
    </row>
    <row r="329" spans="21:21" x14ac:dyDescent="0.2">
      <c r="U329" s="17"/>
    </row>
    <row r="330" spans="21:21" x14ac:dyDescent="0.2">
      <c r="U330" s="17"/>
    </row>
    <row r="331" spans="21:21" x14ac:dyDescent="0.2">
      <c r="U331" s="17"/>
    </row>
    <row r="332" spans="21:21" x14ac:dyDescent="0.2">
      <c r="U332" s="17"/>
    </row>
    <row r="333" spans="21:21" x14ac:dyDescent="0.2">
      <c r="U333" s="17"/>
    </row>
    <row r="334" spans="21:21" x14ac:dyDescent="0.2">
      <c r="U334" s="17"/>
    </row>
    <row r="335" spans="21:21" x14ac:dyDescent="0.2">
      <c r="U335" s="17"/>
    </row>
    <row r="336" spans="21:21" x14ac:dyDescent="0.2">
      <c r="U336" s="17"/>
    </row>
    <row r="337" spans="21:21" x14ac:dyDescent="0.2">
      <c r="U337" s="17"/>
    </row>
    <row r="338" spans="21:21" x14ac:dyDescent="0.2">
      <c r="U338" s="17"/>
    </row>
    <row r="339" spans="21:21" x14ac:dyDescent="0.2">
      <c r="U339" s="17"/>
    </row>
    <row r="340" spans="21:21" x14ac:dyDescent="0.2">
      <c r="U340" s="17"/>
    </row>
    <row r="341" spans="21:21" x14ac:dyDescent="0.2">
      <c r="U341" s="17"/>
    </row>
    <row r="342" spans="21:21" x14ac:dyDescent="0.2">
      <c r="U342" s="17"/>
    </row>
    <row r="343" spans="21:21" x14ac:dyDescent="0.2">
      <c r="U343" s="17"/>
    </row>
    <row r="344" spans="21:21" x14ac:dyDescent="0.2">
      <c r="U344" s="17"/>
    </row>
    <row r="345" spans="21:21" x14ac:dyDescent="0.2">
      <c r="U345" s="17"/>
    </row>
    <row r="346" spans="21:21" x14ac:dyDescent="0.2">
      <c r="U346" s="17"/>
    </row>
    <row r="347" spans="21:21" x14ac:dyDescent="0.2">
      <c r="U347" s="17"/>
    </row>
    <row r="348" spans="21:21" x14ac:dyDescent="0.2">
      <c r="U348" s="17"/>
    </row>
    <row r="349" spans="21:21" x14ac:dyDescent="0.2">
      <c r="U349" s="17"/>
    </row>
    <row r="350" spans="21:21" x14ac:dyDescent="0.2">
      <c r="U350" s="17"/>
    </row>
    <row r="351" spans="21:21" x14ac:dyDescent="0.2">
      <c r="U351" s="17"/>
    </row>
    <row r="352" spans="21:21" x14ac:dyDescent="0.2">
      <c r="U352" s="17"/>
    </row>
    <row r="353" spans="21:21" x14ac:dyDescent="0.2">
      <c r="U353" s="17"/>
    </row>
    <row r="354" spans="21:21" x14ac:dyDescent="0.2">
      <c r="U354" s="17"/>
    </row>
    <row r="355" spans="21:21" x14ac:dyDescent="0.2">
      <c r="U355" s="17"/>
    </row>
    <row r="356" spans="21:21" x14ac:dyDescent="0.2">
      <c r="U356" s="17"/>
    </row>
    <row r="357" spans="21:21" x14ac:dyDescent="0.2">
      <c r="U357" s="17"/>
    </row>
    <row r="358" spans="21:21" x14ac:dyDescent="0.2">
      <c r="U358" s="17"/>
    </row>
    <row r="359" spans="21:21" x14ac:dyDescent="0.2">
      <c r="U359" s="17"/>
    </row>
    <row r="360" spans="21:21" x14ac:dyDescent="0.2">
      <c r="U360" s="17"/>
    </row>
    <row r="361" spans="21:21" x14ac:dyDescent="0.2">
      <c r="U361" s="17"/>
    </row>
    <row r="362" spans="21:21" x14ac:dyDescent="0.2">
      <c r="U362" s="17"/>
    </row>
    <row r="363" spans="21:21" x14ac:dyDescent="0.2">
      <c r="U363" s="17"/>
    </row>
    <row r="364" spans="21:21" x14ac:dyDescent="0.2">
      <c r="U364" s="17"/>
    </row>
    <row r="365" spans="21:21" x14ac:dyDescent="0.2">
      <c r="U365" s="17"/>
    </row>
    <row r="366" spans="21:21" x14ac:dyDescent="0.2">
      <c r="U366" s="17"/>
    </row>
    <row r="367" spans="21:21" x14ac:dyDescent="0.2">
      <c r="U367" s="17"/>
    </row>
    <row r="368" spans="21:21" x14ac:dyDescent="0.2">
      <c r="U368" s="17"/>
    </row>
    <row r="369" spans="21:21" x14ac:dyDescent="0.2">
      <c r="U369" s="17"/>
    </row>
    <row r="370" spans="21:21" x14ac:dyDescent="0.2">
      <c r="U370" s="17"/>
    </row>
    <row r="371" spans="21:21" x14ac:dyDescent="0.2">
      <c r="U371" s="17"/>
    </row>
    <row r="372" spans="21:21" x14ac:dyDescent="0.2">
      <c r="U372" s="17"/>
    </row>
    <row r="373" spans="21:21" x14ac:dyDescent="0.2">
      <c r="U373" s="17"/>
    </row>
    <row r="374" spans="21:21" x14ac:dyDescent="0.2">
      <c r="U374" s="17"/>
    </row>
    <row r="375" spans="21:21" x14ac:dyDescent="0.2">
      <c r="U375" s="17"/>
    </row>
    <row r="376" spans="21:21" x14ac:dyDescent="0.2">
      <c r="U376" s="17"/>
    </row>
    <row r="377" spans="21:21" x14ac:dyDescent="0.2">
      <c r="U377" s="17"/>
    </row>
    <row r="378" spans="21:21" x14ac:dyDescent="0.2">
      <c r="U378" s="17"/>
    </row>
    <row r="379" spans="21:21" x14ac:dyDescent="0.2">
      <c r="U379" s="17"/>
    </row>
    <row r="380" spans="21:21" x14ac:dyDescent="0.2">
      <c r="U380" s="17"/>
    </row>
    <row r="381" spans="21:21" x14ac:dyDescent="0.2">
      <c r="U381" s="17"/>
    </row>
    <row r="382" spans="21:21" x14ac:dyDescent="0.2">
      <c r="U382" s="17"/>
    </row>
    <row r="383" spans="21:21" x14ac:dyDescent="0.2">
      <c r="U383" s="17"/>
    </row>
    <row r="384" spans="21:21" x14ac:dyDescent="0.2">
      <c r="U384" s="17"/>
    </row>
    <row r="385" spans="21:21" x14ac:dyDescent="0.2">
      <c r="U385" s="17"/>
    </row>
    <row r="386" spans="21:21" x14ac:dyDescent="0.2">
      <c r="U386" s="17"/>
    </row>
    <row r="387" spans="21:21" x14ac:dyDescent="0.2">
      <c r="U387" s="17"/>
    </row>
    <row r="388" spans="21:21" x14ac:dyDescent="0.2">
      <c r="U388" s="17"/>
    </row>
    <row r="389" spans="21:21" x14ac:dyDescent="0.2">
      <c r="U389" s="17"/>
    </row>
    <row r="390" spans="21:21" x14ac:dyDescent="0.2">
      <c r="U390" s="17"/>
    </row>
    <row r="391" spans="21:21" x14ac:dyDescent="0.2">
      <c r="U391" s="17"/>
    </row>
    <row r="392" spans="21:21" x14ac:dyDescent="0.2">
      <c r="U392" s="17"/>
    </row>
    <row r="393" spans="21:21" x14ac:dyDescent="0.2">
      <c r="U393" s="17"/>
    </row>
    <row r="394" spans="21:21" x14ac:dyDescent="0.2">
      <c r="U394" s="17"/>
    </row>
    <row r="395" spans="21:21" x14ac:dyDescent="0.2">
      <c r="U395" s="17"/>
    </row>
    <row r="396" spans="21:21" x14ac:dyDescent="0.2">
      <c r="U396" s="17"/>
    </row>
    <row r="397" spans="21:21" x14ac:dyDescent="0.2">
      <c r="U397" s="17"/>
    </row>
    <row r="398" spans="21:21" x14ac:dyDescent="0.2">
      <c r="U398" s="17"/>
    </row>
    <row r="399" spans="21:21" x14ac:dyDescent="0.2">
      <c r="U399" s="17"/>
    </row>
    <row r="400" spans="21:21" x14ac:dyDescent="0.2">
      <c r="U400" s="17"/>
    </row>
    <row r="401" spans="21:21" x14ac:dyDescent="0.2">
      <c r="U401" s="17"/>
    </row>
    <row r="402" spans="21:21" x14ac:dyDescent="0.2">
      <c r="U402" s="17"/>
    </row>
    <row r="403" spans="21:21" x14ac:dyDescent="0.2">
      <c r="U403" s="17"/>
    </row>
    <row r="404" spans="21:21" x14ac:dyDescent="0.2">
      <c r="U404" s="17"/>
    </row>
    <row r="405" spans="21:21" x14ac:dyDescent="0.2">
      <c r="U405" s="17"/>
    </row>
    <row r="406" spans="21:21" x14ac:dyDescent="0.2">
      <c r="U406" s="17"/>
    </row>
    <row r="407" spans="21:21" x14ac:dyDescent="0.2">
      <c r="U407" s="17"/>
    </row>
    <row r="408" spans="21:21" x14ac:dyDescent="0.2">
      <c r="U408" s="17"/>
    </row>
    <row r="409" spans="21:21" x14ac:dyDescent="0.2">
      <c r="U409" s="17"/>
    </row>
    <row r="410" spans="21:21" x14ac:dyDescent="0.2">
      <c r="U410" s="17"/>
    </row>
    <row r="411" spans="21:21" x14ac:dyDescent="0.2">
      <c r="U411" s="17"/>
    </row>
    <row r="412" spans="21:21" x14ac:dyDescent="0.2">
      <c r="U412" s="17"/>
    </row>
    <row r="413" spans="21:21" x14ac:dyDescent="0.2">
      <c r="U413" s="17"/>
    </row>
    <row r="414" spans="21:21" x14ac:dyDescent="0.2">
      <c r="U414" s="17"/>
    </row>
    <row r="415" spans="21:21" x14ac:dyDescent="0.2">
      <c r="U415" s="17"/>
    </row>
    <row r="416" spans="21:21" x14ac:dyDescent="0.2">
      <c r="U416" s="17"/>
    </row>
    <row r="417" spans="21:21" x14ac:dyDescent="0.2">
      <c r="U417" s="17"/>
    </row>
    <row r="418" spans="21:21" x14ac:dyDescent="0.2">
      <c r="U418" s="17"/>
    </row>
    <row r="419" spans="21:21" x14ac:dyDescent="0.2">
      <c r="U419" s="17"/>
    </row>
    <row r="420" spans="21:21" x14ac:dyDescent="0.2">
      <c r="U420" s="17"/>
    </row>
    <row r="421" spans="21:21" x14ac:dyDescent="0.2">
      <c r="U421" s="17"/>
    </row>
    <row r="422" spans="21:21" x14ac:dyDescent="0.2">
      <c r="U422" s="17"/>
    </row>
    <row r="423" spans="21:21" x14ac:dyDescent="0.2">
      <c r="U423" s="17"/>
    </row>
    <row r="424" spans="21:21" x14ac:dyDescent="0.2">
      <c r="U424" s="17"/>
    </row>
    <row r="425" spans="21:21" x14ac:dyDescent="0.2">
      <c r="U425" s="17"/>
    </row>
    <row r="426" spans="21:21" x14ac:dyDescent="0.2">
      <c r="U426" s="17"/>
    </row>
    <row r="427" spans="21:21" x14ac:dyDescent="0.2">
      <c r="U427" s="17"/>
    </row>
    <row r="428" spans="21:21" x14ac:dyDescent="0.2">
      <c r="U428" s="17"/>
    </row>
    <row r="429" spans="21:21" x14ac:dyDescent="0.2">
      <c r="U429" s="17"/>
    </row>
    <row r="430" spans="21:21" x14ac:dyDescent="0.2">
      <c r="U430" s="17"/>
    </row>
    <row r="431" spans="21:21" x14ac:dyDescent="0.2">
      <c r="U431" s="17"/>
    </row>
    <row r="432" spans="21:21" x14ac:dyDescent="0.2">
      <c r="U432" s="17"/>
    </row>
    <row r="433" spans="21:21" x14ac:dyDescent="0.2">
      <c r="U433" s="17"/>
    </row>
    <row r="434" spans="21:21" x14ac:dyDescent="0.2">
      <c r="U434" s="17"/>
    </row>
    <row r="435" spans="21:21" x14ac:dyDescent="0.2">
      <c r="U435" s="17"/>
    </row>
    <row r="436" spans="21:21" x14ac:dyDescent="0.2">
      <c r="U436" s="17"/>
    </row>
    <row r="437" spans="21:21" x14ac:dyDescent="0.2">
      <c r="U437" s="17"/>
    </row>
    <row r="438" spans="21:21" x14ac:dyDescent="0.2">
      <c r="U438" s="17"/>
    </row>
    <row r="439" spans="21:21" x14ac:dyDescent="0.2">
      <c r="U439" s="17"/>
    </row>
    <row r="440" spans="21:21" x14ac:dyDescent="0.2">
      <c r="U440" s="17"/>
    </row>
    <row r="441" spans="21:21" x14ac:dyDescent="0.2">
      <c r="U441" s="17"/>
    </row>
    <row r="442" spans="21:21" x14ac:dyDescent="0.2">
      <c r="U442" s="17"/>
    </row>
    <row r="443" spans="21:21" x14ac:dyDescent="0.2">
      <c r="U443" s="17"/>
    </row>
    <row r="444" spans="21:21" x14ac:dyDescent="0.2">
      <c r="U444" s="17"/>
    </row>
    <row r="445" spans="21:21" x14ac:dyDescent="0.2">
      <c r="U445" s="17"/>
    </row>
    <row r="446" spans="21:21" x14ac:dyDescent="0.2">
      <c r="U446" s="17"/>
    </row>
    <row r="447" spans="21:21" x14ac:dyDescent="0.2">
      <c r="U447" s="17"/>
    </row>
    <row r="448" spans="21:21" x14ac:dyDescent="0.2">
      <c r="U448" s="17"/>
    </row>
    <row r="449" spans="21:21" x14ac:dyDescent="0.2">
      <c r="U449" s="17"/>
    </row>
    <row r="450" spans="21:21" x14ac:dyDescent="0.2">
      <c r="U450" s="17"/>
    </row>
    <row r="451" spans="21:21" x14ac:dyDescent="0.2">
      <c r="U451" s="17"/>
    </row>
    <row r="452" spans="21:21" x14ac:dyDescent="0.2">
      <c r="U452" s="17"/>
    </row>
    <row r="453" spans="21:21" x14ac:dyDescent="0.2">
      <c r="U453" s="17"/>
    </row>
    <row r="454" spans="21:21" x14ac:dyDescent="0.2">
      <c r="U454" s="17"/>
    </row>
    <row r="455" spans="21:21" x14ac:dyDescent="0.2">
      <c r="U455" s="17"/>
    </row>
    <row r="456" spans="21:21" x14ac:dyDescent="0.2">
      <c r="U456" s="17"/>
    </row>
    <row r="457" spans="21:21" x14ac:dyDescent="0.2">
      <c r="U457" s="17"/>
    </row>
    <row r="458" spans="21:21" x14ac:dyDescent="0.2">
      <c r="U458" s="17"/>
    </row>
    <row r="459" spans="21:21" x14ac:dyDescent="0.2">
      <c r="U459" s="17"/>
    </row>
    <row r="460" spans="21:21" x14ac:dyDescent="0.2">
      <c r="U460" s="17"/>
    </row>
    <row r="461" spans="21:21" x14ac:dyDescent="0.2">
      <c r="U461" s="17"/>
    </row>
    <row r="462" spans="21:21" x14ac:dyDescent="0.2">
      <c r="U462" s="17"/>
    </row>
    <row r="463" spans="21:21" x14ac:dyDescent="0.2">
      <c r="U463" s="17"/>
    </row>
    <row r="464" spans="21:21" x14ac:dyDescent="0.2">
      <c r="U464" s="17"/>
    </row>
    <row r="465" spans="21:21" x14ac:dyDescent="0.2">
      <c r="U465" s="17"/>
    </row>
    <row r="466" spans="21:21" x14ac:dyDescent="0.2">
      <c r="U466" s="17"/>
    </row>
    <row r="467" spans="21:21" x14ac:dyDescent="0.2">
      <c r="U467" s="17"/>
    </row>
    <row r="468" spans="21:21" x14ac:dyDescent="0.2">
      <c r="U468" s="17"/>
    </row>
    <row r="469" spans="21:21" x14ac:dyDescent="0.2">
      <c r="U469" s="17"/>
    </row>
    <row r="470" spans="21:21" x14ac:dyDescent="0.2">
      <c r="U470" s="17"/>
    </row>
    <row r="471" spans="21:21" x14ac:dyDescent="0.2">
      <c r="U471" s="17"/>
    </row>
    <row r="472" spans="21:21" x14ac:dyDescent="0.2">
      <c r="U472" s="17"/>
    </row>
    <row r="473" spans="21:21" x14ac:dyDescent="0.2">
      <c r="U473" s="17"/>
    </row>
    <row r="474" spans="21:21" x14ac:dyDescent="0.2">
      <c r="U474" s="17"/>
    </row>
    <row r="475" spans="21:21" x14ac:dyDescent="0.2">
      <c r="U475" s="17"/>
    </row>
    <row r="476" spans="21:21" x14ac:dyDescent="0.2">
      <c r="U476" s="17"/>
    </row>
    <row r="477" spans="21:21" x14ac:dyDescent="0.2">
      <c r="U477" s="17"/>
    </row>
    <row r="478" spans="21:21" x14ac:dyDescent="0.2">
      <c r="U478" s="17"/>
    </row>
    <row r="479" spans="21:21" x14ac:dyDescent="0.2">
      <c r="U479" s="17"/>
    </row>
    <row r="480" spans="21:21" x14ac:dyDescent="0.2">
      <c r="U480" s="17"/>
    </row>
    <row r="481" spans="21:21" x14ac:dyDescent="0.2">
      <c r="U481" s="17"/>
    </row>
    <row r="482" spans="21:21" x14ac:dyDescent="0.2">
      <c r="U482" s="17"/>
    </row>
    <row r="483" spans="21:21" x14ac:dyDescent="0.2">
      <c r="U483" s="17"/>
    </row>
    <row r="484" spans="21:21" x14ac:dyDescent="0.2">
      <c r="U484" s="17"/>
    </row>
    <row r="485" spans="21:21" x14ac:dyDescent="0.2">
      <c r="U485" s="17"/>
    </row>
    <row r="486" spans="21:21" x14ac:dyDescent="0.2">
      <c r="U486" s="17"/>
    </row>
    <row r="487" spans="21:21" x14ac:dyDescent="0.2">
      <c r="U487" s="17"/>
    </row>
    <row r="488" spans="21:21" x14ac:dyDescent="0.2">
      <c r="U488" s="17"/>
    </row>
    <row r="489" spans="21:21" x14ac:dyDescent="0.2">
      <c r="U489" s="17"/>
    </row>
    <row r="490" spans="21:21" x14ac:dyDescent="0.2">
      <c r="U490" s="17"/>
    </row>
    <row r="491" spans="21:21" x14ac:dyDescent="0.2">
      <c r="U491" s="17"/>
    </row>
    <row r="492" spans="21:21" x14ac:dyDescent="0.2">
      <c r="U492" s="17"/>
    </row>
    <row r="493" spans="21:21" x14ac:dyDescent="0.2">
      <c r="U493" s="17"/>
    </row>
    <row r="494" spans="21:21" x14ac:dyDescent="0.2">
      <c r="U494" s="17"/>
    </row>
    <row r="495" spans="21:21" x14ac:dyDescent="0.2">
      <c r="U495" s="17"/>
    </row>
    <row r="496" spans="21:21" x14ac:dyDescent="0.2">
      <c r="U496" s="17"/>
    </row>
    <row r="497" spans="21:21" x14ac:dyDescent="0.2">
      <c r="U497" s="17"/>
    </row>
    <row r="498" spans="21:21" x14ac:dyDescent="0.2">
      <c r="U498" s="17"/>
    </row>
    <row r="499" spans="21:21" x14ac:dyDescent="0.2">
      <c r="U499" s="17"/>
    </row>
    <row r="500" spans="21:21" x14ac:dyDescent="0.2">
      <c r="U500" s="17"/>
    </row>
    <row r="501" spans="21:21" x14ac:dyDescent="0.2">
      <c r="U501" s="17"/>
    </row>
    <row r="502" spans="21:21" x14ac:dyDescent="0.2">
      <c r="U502" s="17"/>
    </row>
    <row r="503" spans="21:21" x14ac:dyDescent="0.2">
      <c r="U503" s="17"/>
    </row>
    <row r="504" spans="21:21" x14ac:dyDescent="0.2">
      <c r="U504" s="17"/>
    </row>
    <row r="505" spans="21:21" x14ac:dyDescent="0.2">
      <c r="U505" s="17"/>
    </row>
    <row r="506" spans="21:21" x14ac:dyDescent="0.2">
      <c r="U506" s="17"/>
    </row>
    <row r="507" spans="21:21" x14ac:dyDescent="0.2">
      <c r="U507" s="17"/>
    </row>
    <row r="508" spans="21:21" x14ac:dyDescent="0.2">
      <c r="U508" s="17"/>
    </row>
    <row r="509" spans="21:21" x14ac:dyDescent="0.2">
      <c r="U509" s="17"/>
    </row>
    <row r="510" spans="21:21" x14ac:dyDescent="0.2">
      <c r="U510" s="17"/>
    </row>
    <row r="511" spans="21:21" x14ac:dyDescent="0.2">
      <c r="U511" s="17"/>
    </row>
    <row r="512" spans="21:21" x14ac:dyDescent="0.2">
      <c r="U512" s="17"/>
    </row>
    <row r="513" spans="21:21" x14ac:dyDescent="0.2">
      <c r="U513" s="17"/>
    </row>
    <row r="514" spans="21:21" x14ac:dyDescent="0.2">
      <c r="U514" s="17"/>
    </row>
    <row r="515" spans="21:21" x14ac:dyDescent="0.2">
      <c r="U515" s="17"/>
    </row>
    <row r="516" spans="21:21" x14ac:dyDescent="0.2">
      <c r="U516" s="17"/>
    </row>
    <row r="517" spans="21:21" x14ac:dyDescent="0.2">
      <c r="U517" s="17"/>
    </row>
    <row r="518" spans="21:21" x14ac:dyDescent="0.2">
      <c r="U518" s="17"/>
    </row>
    <row r="519" spans="21:21" x14ac:dyDescent="0.2">
      <c r="U519" s="17"/>
    </row>
    <row r="520" spans="21:21" x14ac:dyDescent="0.2">
      <c r="U520" s="17"/>
    </row>
    <row r="521" spans="21:21" x14ac:dyDescent="0.2">
      <c r="U521" s="17"/>
    </row>
    <row r="522" spans="21:21" x14ac:dyDescent="0.2">
      <c r="U522" s="17"/>
    </row>
    <row r="523" spans="21:21" x14ac:dyDescent="0.2">
      <c r="U523" s="17"/>
    </row>
    <row r="524" spans="21:21" x14ac:dyDescent="0.2">
      <c r="U524" s="17"/>
    </row>
    <row r="525" spans="21:21" x14ac:dyDescent="0.2">
      <c r="U525" s="17"/>
    </row>
    <row r="526" spans="21:21" x14ac:dyDescent="0.2">
      <c r="U526" s="17"/>
    </row>
    <row r="527" spans="21:21" x14ac:dyDescent="0.2">
      <c r="U527" s="17"/>
    </row>
    <row r="528" spans="21:21" x14ac:dyDescent="0.2">
      <c r="U528" s="17"/>
    </row>
    <row r="529" spans="21:21" x14ac:dyDescent="0.2">
      <c r="U529" s="17"/>
    </row>
    <row r="530" spans="21:21" x14ac:dyDescent="0.2">
      <c r="U530" s="17"/>
    </row>
    <row r="531" spans="21:21" x14ac:dyDescent="0.2">
      <c r="U531" s="17"/>
    </row>
    <row r="532" spans="21:21" x14ac:dyDescent="0.2">
      <c r="U532" s="17"/>
    </row>
    <row r="533" spans="21:21" x14ac:dyDescent="0.2">
      <c r="U533" s="17"/>
    </row>
    <row r="534" spans="21:21" x14ac:dyDescent="0.2">
      <c r="U534" s="17"/>
    </row>
    <row r="535" spans="21:21" x14ac:dyDescent="0.2">
      <c r="U535" s="17"/>
    </row>
    <row r="536" spans="21:21" x14ac:dyDescent="0.2">
      <c r="U536" s="17"/>
    </row>
    <row r="537" spans="21:21" x14ac:dyDescent="0.2">
      <c r="U537" s="17"/>
    </row>
    <row r="538" spans="21:21" x14ac:dyDescent="0.2">
      <c r="U538" s="17"/>
    </row>
    <row r="539" spans="21:21" x14ac:dyDescent="0.2">
      <c r="U539" s="17"/>
    </row>
    <row r="540" spans="21:21" x14ac:dyDescent="0.2">
      <c r="U540" s="17"/>
    </row>
    <row r="541" spans="21:21" x14ac:dyDescent="0.2">
      <c r="U541" s="17"/>
    </row>
    <row r="542" spans="21:21" x14ac:dyDescent="0.2">
      <c r="U542" s="17"/>
    </row>
    <row r="543" spans="21:21" x14ac:dyDescent="0.2">
      <c r="U543" s="17"/>
    </row>
    <row r="544" spans="21:21" x14ac:dyDescent="0.2">
      <c r="U544" s="17"/>
    </row>
    <row r="545" spans="21:21" x14ac:dyDescent="0.2">
      <c r="U545" s="17"/>
    </row>
    <row r="546" spans="21:21" x14ac:dyDescent="0.2">
      <c r="U546" s="17"/>
    </row>
    <row r="547" spans="21:21" x14ac:dyDescent="0.2">
      <c r="U547" s="17"/>
    </row>
    <row r="548" spans="21:21" x14ac:dyDescent="0.2">
      <c r="U548" s="17"/>
    </row>
    <row r="549" spans="21:21" x14ac:dyDescent="0.2">
      <c r="U549" s="17"/>
    </row>
    <row r="550" spans="21:21" x14ac:dyDescent="0.2">
      <c r="U550" s="17"/>
    </row>
    <row r="551" spans="21:21" x14ac:dyDescent="0.2">
      <c r="U551" s="17"/>
    </row>
    <row r="552" spans="21:21" x14ac:dyDescent="0.2">
      <c r="U552" s="17"/>
    </row>
    <row r="553" spans="21:21" x14ac:dyDescent="0.2">
      <c r="U553" s="17"/>
    </row>
    <row r="554" spans="21:21" x14ac:dyDescent="0.2">
      <c r="U554" s="17"/>
    </row>
    <row r="555" spans="21:21" x14ac:dyDescent="0.2">
      <c r="U555" s="17"/>
    </row>
    <row r="556" spans="21:21" x14ac:dyDescent="0.2">
      <c r="U556" s="17"/>
    </row>
    <row r="557" spans="21:21" x14ac:dyDescent="0.2">
      <c r="U557" s="17"/>
    </row>
    <row r="558" spans="21:21" x14ac:dyDescent="0.2">
      <c r="U558" s="17"/>
    </row>
    <row r="559" spans="21:21" x14ac:dyDescent="0.2">
      <c r="U559" s="17"/>
    </row>
    <row r="560" spans="21:21" x14ac:dyDescent="0.2">
      <c r="U560" s="17"/>
    </row>
    <row r="561" spans="21:21" x14ac:dyDescent="0.2">
      <c r="U561" s="17"/>
    </row>
    <row r="562" spans="21:21" x14ac:dyDescent="0.2">
      <c r="U562" s="17"/>
    </row>
    <row r="563" spans="21:21" x14ac:dyDescent="0.2">
      <c r="U563" s="17"/>
    </row>
    <row r="564" spans="21:21" x14ac:dyDescent="0.2">
      <c r="U564" s="17"/>
    </row>
    <row r="565" spans="21:21" x14ac:dyDescent="0.2">
      <c r="U565" s="17"/>
    </row>
    <row r="566" spans="21:21" x14ac:dyDescent="0.2">
      <c r="U566" s="17"/>
    </row>
    <row r="567" spans="21:21" x14ac:dyDescent="0.2">
      <c r="U567" s="17"/>
    </row>
    <row r="568" spans="21:21" x14ac:dyDescent="0.2">
      <c r="U568" s="17"/>
    </row>
    <row r="569" spans="21:21" x14ac:dyDescent="0.2">
      <c r="U569" s="17"/>
    </row>
    <row r="570" spans="21:21" x14ac:dyDescent="0.2">
      <c r="U570" s="17"/>
    </row>
    <row r="571" spans="21:21" x14ac:dyDescent="0.2">
      <c r="U571" s="17"/>
    </row>
    <row r="572" spans="21:21" x14ac:dyDescent="0.2">
      <c r="U572" s="17"/>
    </row>
    <row r="573" spans="21:21" x14ac:dyDescent="0.2">
      <c r="U573" s="17"/>
    </row>
    <row r="574" spans="21:21" x14ac:dyDescent="0.2">
      <c r="U574" s="17"/>
    </row>
    <row r="575" spans="21:21" x14ac:dyDescent="0.2">
      <c r="U575" s="17"/>
    </row>
    <row r="576" spans="21:21" x14ac:dyDescent="0.2">
      <c r="U576" s="17"/>
    </row>
    <row r="577" spans="21:21" x14ac:dyDescent="0.2">
      <c r="U577" s="17"/>
    </row>
    <row r="578" spans="21:21" x14ac:dyDescent="0.2">
      <c r="U578" s="17"/>
    </row>
    <row r="579" spans="21:21" x14ac:dyDescent="0.2">
      <c r="U579" s="17"/>
    </row>
    <row r="580" spans="21:21" x14ac:dyDescent="0.2">
      <c r="U580" s="17"/>
    </row>
    <row r="581" spans="21:21" x14ac:dyDescent="0.2">
      <c r="U581" s="17"/>
    </row>
    <row r="582" spans="21:21" x14ac:dyDescent="0.2">
      <c r="U582" s="17"/>
    </row>
    <row r="583" spans="21:21" x14ac:dyDescent="0.2">
      <c r="U583" s="17"/>
    </row>
    <row r="584" spans="21:21" x14ac:dyDescent="0.2">
      <c r="U584" s="17"/>
    </row>
    <row r="585" spans="21:21" x14ac:dyDescent="0.2">
      <c r="U585" s="17"/>
    </row>
    <row r="586" spans="21:21" x14ac:dyDescent="0.2">
      <c r="U586" s="17"/>
    </row>
    <row r="587" spans="21:21" x14ac:dyDescent="0.2">
      <c r="U587" s="17"/>
    </row>
    <row r="588" spans="21:21" x14ac:dyDescent="0.2">
      <c r="U588" s="17"/>
    </row>
    <row r="589" spans="21:21" x14ac:dyDescent="0.2">
      <c r="U589" s="17"/>
    </row>
    <row r="590" spans="21:21" x14ac:dyDescent="0.2">
      <c r="U590" s="17"/>
    </row>
    <row r="591" spans="21:21" x14ac:dyDescent="0.2">
      <c r="U591" s="17"/>
    </row>
    <row r="592" spans="21:21" x14ac:dyDescent="0.2">
      <c r="U592" s="17"/>
    </row>
    <row r="593" spans="21:21" x14ac:dyDescent="0.2">
      <c r="U593" s="17"/>
    </row>
    <row r="594" spans="21:21" x14ac:dyDescent="0.2">
      <c r="U594" s="17"/>
    </row>
    <row r="595" spans="21:21" x14ac:dyDescent="0.2">
      <c r="U595" s="17"/>
    </row>
    <row r="596" spans="21:21" x14ac:dyDescent="0.2">
      <c r="U596" s="17"/>
    </row>
    <row r="597" spans="21:21" x14ac:dyDescent="0.2">
      <c r="U597" s="17"/>
    </row>
    <row r="598" spans="21:21" x14ac:dyDescent="0.2">
      <c r="U598" s="17"/>
    </row>
    <row r="599" spans="21:21" x14ac:dyDescent="0.2">
      <c r="U599" s="17"/>
    </row>
    <row r="600" spans="21:21" x14ac:dyDescent="0.2">
      <c r="U600" s="17"/>
    </row>
    <row r="601" spans="21:21" x14ac:dyDescent="0.2">
      <c r="U601" s="17"/>
    </row>
    <row r="602" spans="21:21" x14ac:dyDescent="0.2">
      <c r="U602" s="17"/>
    </row>
    <row r="603" spans="21:21" x14ac:dyDescent="0.2">
      <c r="U603" s="17"/>
    </row>
    <row r="604" spans="21:21" x14ac:dyDescent="0.2">
      <c r="U604" s="17"/>
    </row>
    <row r="605" spans="21:21" x14ac:dyDescent="0.2">
      <c r="U605" s="17"/>
    </row>
    <row r="606" spans="21:21" x14ac:dyDescent="0.2">
      <c r="U606" s="17"/>
    </row>
    <row r="607" spans="21:21" x14ac:dyDescent="0.2">
      <c r="U607" s="17"/>
    </row>
    <row r="608" spans="21:21" x14ac:dyDescent="0.2">
      <c r="U608" s="17"/>
    </row>
    <row r="609" spans="21:21" x14ac:dyDescent="0.2">
      <c r="U609" s="17"/>
    </row>
    <row r="610" spans="21:21" x14ac:dyDescent="0.2">
      <c r="U610" s="17"/>
    </row>
    <row r="611" spans="21:21" x14ac:dyDescent="0.2">
      <c r="U611" s="17"/>
    </row>
    <row r="612" spans="21:21" x14ac:dyDescent="0.2">
      <c r="U612" s="17"/>
    </row>
    <row r="613" spans="21:21" x14ac:dyDescent="0.2">
      <c r="U613" s="17"/>
    </row>
    <row r="614" spans="21:21" x14ac:dyDescent="0.2">
      <c r="U614" s="17"/>
    </row>
    <row r="615" spans="21:21" x14ac:dyDescent="0.2">
      <c r="U615" s="17"/>
    </row>
    <row r="616" spans="21:21" x14ac:dyDescent="0.2">
      <c r="U616" s="17"/>
    </row>
    <row r="617" spans="21:21" x14ac:dyDescent="0.2">
      <c r="U617" s="17"/>
    </row>
    <row r="618" spans="21:21" x14ac:dyDescent="0.2">
      <c r="U618" s="17"/>
    </row>
    <row r="619" spans="21:21" x14ac:dyDescent="0.2">
      <c r="U619" s="17"/>
    </row>
    <row r="620" spans="21:21" x14ac:dyDescent="0.2">
      <c r="U620" s="17"/>
    </row>
    <row r="621" spans="21:21" x14ac:dyDescent="0.2">
      <c r="U621" s="17"/>
    </row>
    <row r="622" spans="21:21" x14ac:dyDescent="0.2">
      <c r="U622" s="17"/>
    </row>
    <row r="623" spans="21:21" x14ac:dyDescent="0.2">
      <c r="U623" s="17"/>
    </row>
    <row r="624" spans="21:21" x14ac:dyDescent="0.2">
      <c r="U624" s="17"/>
    </row>
    <row r="625" spans="21:21" x14ac:dyDescent="0.2">
      <c r="U625" s="17"/>
    </row>
    <row r="626" spans="21:21" x14ac:dyDescent="0.2">
      <c r="U626" s="17"/>
    </row>
    <row r="627" spans="21:21" x14ac:dyDescent="0.2">
      <c r="U627" s="17"/>
    </row>
    <row r="628" spans="21:21" x14ac:dyDescent="0.2">
      <c r="U628" s="17"/>
    </row>
    <row r="629" spans="21:21" x14ac:dyDescent="0.2">
      <c r="U629" s="17"/>
    </row>
    <row r="630" spans="21:21" x14ac:dyDescent="0.2">
      <c r="U630" s="17"/>
    </row>
    <row r="631" spans="21:21" x14ac:dyDescent="0.2">
      <c r="U631" s="17"/>
    </row>
    <row r="632" spans="21:21" x14ac:dyDescent="0.2">
      <c r="U632" s="17"/>
    </row>
    <row r="633" spans="21:21" x14ac:dyDescent="0.2">
      <c r="U633" s="17"/>
    </row>
    <row r="634" spans="21:21" x14ac:dyDescent="0.2">
      <c r="U634" s="17"/>
    </row>
    <row r="635" spans="21:21" x14ac:dyDescent="0.2">
      <c r="U635" s="17"/>
    </row>
    <row r="636" spans="21:21" x14ac:dyDescent="0.2">
      <c r="U636" s="17"/>
    </row>
    <row r="637" spans="21:21" x14ac:dyDescent="0.2">
      <c r="U637" s="17"/>
    </row>
    <row r="638" spans="21:21" x14ac:dyDescent="0.2">
      <c r="U638" s="17"/>
    </row>
    <row r="639" spans="21:21" x14ac:dyDescent="0.2">
      <c r="U639" s="17"/>
    </row>
    <row r="640" spans="21:21" x14ac:dyDescent="0.2">
      <c r="U640" s="17"/>
    </row>
    <row r="641" spans="21:21" x14ac:dyDescent="0.2">
      <c r="U641" s="17"/>
    </row>
    <row r="642" spans="21:21" x14ac:dyDescent="0.2">
      <c r="U642" s="17"/>
    </row>
    <row r="643" spans="21:21" x14ac:dyDescent="0.2">
      <c r="U643" s="17"/>
    </row>
    <row r="644" spans="21:21" x14ac:dyDescent="0.2">
      <c r="U644" s="17"/>
    </row>
    <row r="645" spans="21:21" x14ac:dyDescent="0.2">
      <c r="U645" s="17"/>
    </row>
    <row r="646" spans="21:21" x14ac:dyDescent="0.2">
      <c r="U646" s="17"/>
    </row>
    <row r="647" spans="21:21" x14ac:dyDescent="0.2">
      <c r="U647" s="17"/>
    </row>
    <row r="648" spans="21:21" x14ac:dyDescent="0.2">
      <c r="U648" s="17"/>
    </row>
    <row r="649" spans="21:21" x14ac:dyDescent="0.2">
      <c r="U649" s="17"/>
    </row>
    <row r="650" spans="21:21" x14ac:dyDescent="0.2">
      <c r="U650" s="17"/>
    </row>
    <row r="651" spans="21:21" x14ac:dyDescent="0.2">
      <c r="U651" s="17"/>
    </row>
    <row r="652" spans="21:21" x14ac:dyDescent="0.2">
      <c r="U652" s="17"/>
    </row>
    <row r="653" spans="21:21" x14ac:dyDescent="0.2">
      <c r="U653" s="17"/>
    </row>
    <row r="654" spans="21:21" x14ac:dyDescent="0.2">
      <c r="U654" s="17"/>
    </row>
    <row r="655" spans="21:21" x14ac:dyDescent="0.2">
      <c r="U655" s="17"/>
    </row>
    <row r="656" spans="21:21" x14ac:dyDescent="0.2">
      <c r="U656" s="17"/>
    </row>
    <row r="657" spans="21:21" x14ac:dyDescent="0.2">
      <c r="U657" s="17"/>
    </row>
    <row r="658" spans="21:21" x14ac:dyDescent="0.2">
      <c r="U658" s="17"/>
    </row>
    <row r="659" spans="21:21" x14ac:dyDescent="0.2">
      <c r="U659" s="17"/>
    </row>
    <row r="660" spans="21:21" x14ac:dyDescent="0.2">
      <c r="U660" s="17"/>
    </row>
    <row r="661" spans="21:21" x14ac:dyDescent="0.2">
      <c r="U661" s="17"/>
    </row>
    <row r="662" spans="21:21" x14ac:dyDescent="0.2">
      <c r="U662" s="17"/>
    </row>
    <row r="663" spans="21:21" x14ac:dyDescent="0.2">
      <c r="U663" s="17"/>
    </row>
    <row r="664" spans="21:21" x14ac:dyDescent="0.2">
      <c r="U664" s="17"/>
    </row>
    <row r="665" spans="21:21" x14ac:dyDescent="0.2">
      <c r="U665" s="17"/>
    </row>
    <row r="666" spans="21:21" x14ac:dyDescent="0.2">
      <c r="U666" s="17"/>
    </row>
    <row r="667" spans="21:21" x14ac:dyDescent="0.2">
      <c r="U667" s="17"/>
    </row>
    <row r="668" spans="21:21" x14ac:dyDescent="0.2">
      <c r="U668" s="17"/>
    </row>
    <row r="669" spans="21:21" x14ac:dyDescent="0.2">
      <c r="U669" s="17"/>
    </row>
    <row r="670" spans="21:21" x14ac:dyDescent="0.2">
      <c r="U670" s="17"/>
    </row>
    <row r="671" spans="21:21" x14ac:dyDescent="0.2">
      <c r="U671" s="17"/>
    </row>
    <row r="672" spans="21:21" x14ac:dyDescent="0.2">
      <c r="U672" s="17"/>
    </row>
    <row r="673" spans="21:21" x14ac:dyDescent="0.2">
      <c r="U673" s="17"/>
    </row>
    <row r="674" spans="21:21" x14ac:dyDescent="0.2">
      <c r="U674" s="17"/>
    </row>
    <row r="675" spans="21:21" x14ac:dyDescent="0.2">
      <c r="U675" s="17"/>
    </row>
    <row r="676" spans="21:21" x14ac:dyDescent="0.2">
      <c r="U676" s="17"/>
    </row>
    <row r="677" spans="21:21" x14ac:dyDescent="0.2">
      <c r="U677" s="17"/>
    </row>
    <row r="678" spans="21:21" x14ac:dyDescent="0.2">
      <c r="U678" s="17"/>
    </row>
    <row r="679" spans="21:21" x14ac:dyDescent="0.2">
      <c r="U679" s="17"/>
    </row>
    <row r="680" spans="21:21" x14ac:dyDescent="0.2">
      <c r="U680" s="17"/>
    </row>
    <row r="681" spans="21:21" x14ac:dyDescent="0.2">
      <c r="U681" s="17"/>
    </row>
    <row r="682" spans="21:21" x14ac:dyDescent="0.2">
      <c r="U682" s="17"/>
    </row>
    <row r="683" spans="21:21" x14ac:dyDescent="0.2">
      <c r="U683" s="17"/>
    </row>
    <row r="684" spans="21:21" x14ac:dyDescent="0.2">
      <c r="U684" s="17"/>
    </row>
    <row r="685" spans="21:21" x14ac:dyDescent="0.2">
      <c r="U685" s="17"/>
    </row>
    <row r="686" spans="21:21" x14ac:dyDescent="0.2">
      <c r="U686" s="17"/>
    </row>
    <row r="687" spans="21:21" x14ac:dyDescent="0.2">
      <c r="U687" s="17"/>
    </row>
    <row r="688" spans="21:21" x14ac:dyDescent="0.2">
      <c r="U688" s="17"/>
    </row>
    <row r="689" spans="21:21" x14ac:dyDescent="0.2">
      <c r="U689" s="17"/>
    </row>
    <row r="690" spans="21:21" x14ac:dyDescent="0.2">
      <c r="U690" s="17"/>
    </row>
    <row r="691" spans="21:21" x14ac:dyDescent="0.2">
      <c r="U691" s="17"/>
    </row>
    <row r="692" spans="21:21" x14ac:dyDescent="0.2">
      <c r="U692" s="17"/>
    </row>
    <row r="693" spans="21:21" x14ac:dyDescent="0.2">
      <c r="U693" s="17"/>
    </row>
    <row r="694" spans="21:21" x14ac:dyDescent="0.2">
      <c r="U694" s="17"/>
    </row>
    <row r="695" spans="21:21" x14ac:dyDescent="0.2">
      <c r="U695" s="17"/>
    </row>
    <row r="696" spans="21:21" x14ac:dyDescent="0.2">
      <c r="U696" s="17"/>
    </row>
    <row r="697" spans="21:21" x14ac:dyDescent="0.2">
      <c r="U697" s="17"/>
    </row>
    <row r="698" spans="21:21" x14ac:dyDescent="0.2">
      <c r="U698" s="17"/>
    </row>
    <row r="699" spans="21:21" x14ac:dyDescent="0.2">
      <c r="U699" s="17"/>
    </row>
    <row r="700" spans="21:21" x14ac:dyDescent="0.2">
      <c r="U700" s="17"/>
    </row>
    <row r="701" spans="21:21" x14ac:dyDescent="0.2">
      <c r="U701" s="17"/>
    </row>
    <row r="702" spans="21:21" x14ac:dyDescent="0.2">
      <c r="U702" s="17"/>
    </row>
    <row r="703" spans="21:21" x14ac:dyDescent="0.2">
      <c r="U703" s="17"/>
    </row>
    <row r="704" spans="21:21" x14ac:dyDescent="0.2">
      <c r="U704" s="17"/>
    </row>
    <row r="705" spans="21:21" x14ac:dyDescent="0.2">
      <c r="U705" s="17"/>
    </row>
    <row r="706" spans="21:21" x14ac:dyDescent="0.2">
      <c r="U706" s="17"/>
    </row>
    <row r="707" spans="21:21" x14ac:dyDescent="0.2">
      <c r="U707" s="17"/>
    </row>
    <row r="708" spans="21:21" x14ac:dyDescent="0.2">
      <c r="U708" s="17"/>
    </row>
    <row r="709" spans="21:21" x14ac:dyDescent="0.2">
      <c r="U709" s="17"/>
    </row>
    <row r="710" spans="21:21" x14ac:dyDescent="0.2">
      <c r="U710" s="17"/>
    </row>
    <row r="711" spans="21:21" x14ac:dyDescent="0.2">
      <c r="U711" s="17"/>
    </row>
    <row r="712" spans="21:21" x14ac:dyDescent="0.2">
      <c r="U712" s="17"/>
    </row>
    <row r="713" spans="21:21" x14ac:dyDescent="0.2">
      <c r="U713" s="17"/>
    </row>
    <row r="714" spans="21:21" x14ac:dyDescent="0.2">
      <c r="U714" s="17"/>
    </row>
    <row r="715" spans="21:21" x14ac:dyDescent="0.2">
      <c r="U715" s="17"/>
    </row>
    <row r="716" spans="21:21" x14ac:dyDescent="0.2">
      <c r="U716" s="17"/>
    </row>
    <row r="717" spans="21:21" x14ac:dyDescent="0.2">
      <c r="U717" s="17"/>
    </row>
    <row r="718" spans="21:21" x14ac:dyDescent="0.2">
      <c r="U718" s="17"/>
    </row>
    <row r="719" spans="21:21" x14ac:dyDescent="0.2">
      <c r="U719" s="17"/>
    </row>
    <row r="720" spans="21:21" x14ac:dyDescent="0.2">
      <c r="U720" s="17"/>
    </row>
    <row r="721" spans="21:21" x14ac:dyDescent="0.2">
      <c r="U721" s="17"/>
    </row>
    <row r="722" spans="21:21" x14ac:dyDescent="0.2">
      <c r="U722" s="17"/>
    </row>
    <row r="723" spans="21:21" x14ac:dyDescent="0.2">
      <c r="U723" s="17"/>
    </row>
    <row r="724" spans="21:21" x14ac:dyDescent="0.2">
      <c r="U724" s="17"/>
    </row>
    <row r="725" spans="21:21" x14ac:dyDescent="0.2">
      <c r="U725" s="17"/>
    </row>
    <row r="726" spans="21:21" x14ac:dyDescent="0.2">
      <c r="U726" s="17"/>
    </row>
    <row r="727" spans="21:21" x14ac:dyDescent="0.2">
      <c r="U727" s="17"/>
    </row>
    <row r="728" spans="21:21" x14ac:dyDescent="0.2">
      <c r="U728" s="17"/>
    </row>
    <row r="729" spans="21:21" x14ac:dyDescent="0.2">
      <c r="U729" s="17"/>
    </row>
    <row r="730" spans="21:21" x14ac:dyDescent="0.2">
      <c r="U730" s="17"/>
    </row>
    <row r="731" spans="21:21" x14ac:dyDescent="0.2">
      <c r="U731" s="17"/>
    </row>
    <row r="732" spans="21:21" x14ac:dyDescent="0.2">
      <c r="U732" s="17"/>
    </row>
    <row r="733" spans="21:21" x14ac:dyDescent="0.2">
      <c r="U733" s="17"/>
    </row>
    <row r="734" spans="21:21" x14ac:dyDescent="0.2">
      <c r="U734" s="17"/>
    </row>
    <row r="735" spans="21:21" x14ac:dyDescent="0.2">
      <c r="U735" s="17"/>
    </row>
    <row r="736" spans="21:21" x14ac:dyDescent="0.2">
      <c r="U736" s="17"/>
    </row>
    <row r="737" spans="21:21" x14ac:dyDescent="0.2">
      <c r="U737" s="17"/>
    </row>
    <row r="738" spans="21:21" x14ac:dyDescent="0.2">
      <c r="U738" s="17"/>
    </row>
    <row r="739" spans="21:21" x14ac:dyDescent="0.2">
      <c r="U739" s="17"/>
    </row>
    <row r="740" spans="21:21" x14ac:dyDescent="0.2">
      <c r="U740" s="17"/>
    </row>
    <row r="741" spans="21:21" x14ac:dyDescent="0.2">
      <c r="U741" s="17"/>
    </row>
    <row r="742" spans="21:21" x14ac:dyDescent="0.2">
      <c r="U742" s="17"/>
    </row>
    <row r="743" spans="21:21" x14ac:dyDescent="0.2">
      <c r="U743" s="17"/>
    </row>
    <row r="744" spans="21:21" x14ac:dyDescent="0.2">
      <c r="U744" s="17"/>
    </row>
    <row r="745" spans="21:21" x14ac:dyDescent="0.2">
      <c r="U745" s="17"/>
    </row>
    <row r="746" spans="21:21" x14ac:dyDescent="0.2">
      <c r="U746" s="17"/>
    </row>
    <row r="747" spans="21:21" x14ac:dyDescent="0.2">
      <c r="U747" s="17"/>
    </row>
    <row r="748" spans="21:21" x14ac:dyDescent="0.2">
      <c r="U748" s="17"/>
    </row>
    <row r="749" spans="21:21" x14ac:dyDescent="0.2">
      <c r="U749" s="17"/>
    </row>
    <row r="750" spans="21:21" x14ac:dyDescent="0.2">
      <c r="U750" s="17"/>
    </row>
    <row r="751" spans="21:21" x14ac:dyDescent="0.2">
      <c r="U751" s="17"/>
    </row>
    <row r="752" spans="21:21" x14ac:dyDescent="0.2">
      <c r="U752" s="17"/>
    </row>
    <row r="753" spans="21:21" x14ac:dyDescent="0.2">
      <c r="U753" s="17"/>
    </row>
    <row r="754" spans="21:21" x14ac:dyDescent="0.2">
      <c r="U754" s="17"/>
    </row>
    <row r="755" spans="21:21" x14ac:dyDescent="0.2">
      <c r="U755" s="17"/>
    </row>
    <row r="756" spans="21:21" x14ac:dyDescent="0.2">
      <c r="U756" s="17"/>
    </row>
    <row r="757" spans="21:21" x14ac:dyDescent="0.2">
      <c r="U757" s="17"/>
    </row>
    <row r="758" spans="21:21" x14ac:dyDescent="0.2">
      <c r="U758" s="17"/>
    </row>
    <row r="759" spans="21:21" x14ac:dyDescent="0.2">
      <c r="U759" s="17"/>
    </row>
    <row r="760" spans="21:21" x14ac:dyDescent="0.2">
      <c r="U760" s="17"/>
    </row>
    <row r="761" spans="21:21" x14ac:dyDescent="0.2">
      <c r="U761" s="17"/>
    </row>
    <row r="762" spans="21:21" x14ac:dyDescent="0.2">
      <c r="U762" s="17"/>
    </row>
    <row r="763" spans="21:21" x14ac:dyDescent="0.2">
      <c r="U763" s="17"/>
    </row>
    <row r="764" spans="21:21" x14ac:dyDescent="0.2">
      <c r="U764" s="17"/>
    </row>
    <row r="765" spans="21:21" x14ac:dyDescent="0.2">
      <c r="U765" s="17"/>
    </row>
    <row r="766" spans="21:21" x14ac:dyDescent="0.2">
      <c r="U766" s="17"/>
    </row>
    <row r="767" spans="21:21" x14ac:dyDescent="0.2">
      <c r="U767" s="17"/>
    </row>
    <row r="768" spans="21:21" x14ac:dyDescent="0.2">
      <c r="U768" s="17"/>
    </row>
    <row r="769" spans="21:21" x14ac:dyDescent="0.2">
      <c r="U769" s="17"/>
    </row>
    <row r="770" spans="21:21" x14ac:dyDescent="0.2">
      <c r="U770" s="17"/>
    </row>
    <row r="771" spans="21:21" x14ac:dyDescent="0.2">
      <c r="U771" s="17"/>
    </row>
    <row r="772" spans="21:21" x14ac:dyDescent="0.2">
      <c r="U772" s="17"/>
    </row>
    <row r="773" spans="21:21" x14ac:dyDescent="0.2">
      <c r="U773" s="17"/>
    </row>
    <row r="774" spans="21:21" x14ac:dyDescent="0.2">
      <c r="U774" s="17"/>
    </row>
    <row r="775" spans="21:21" x14ac:dyDescent="0.2">
      <c r="U775" s="17"/>
    </row>
    <row r="776" spans="21:21" x14ac:dyDescent="0.2">
      <c r="U776" s="17"/>
    </row>
    <row r="777" spans="21:21" x14ac:dyDescent="0.2">
      <c r="U777" s="17"/>
    </row>
    <row r="778" spans="21:21" x14ac:dyDescent="0.2">
      <c r="U778" s="17"/>
    </row>
    <row r="779" spans="21:21" x14ac:dyDescent="0.2">
      <c r="U779" s="17"/>
    </row>
    <row r="780" spans="21:21" x14ac:dyDescent="0.2">
      <c r="U780" s="17"/>
    </row>
    <row r="781" spans="21:21" x14ac:dyDescent="0.2">
      <c r="U781" s="17"/>
    </row>
    <row r="782" spans="21:21" x14ac:dyDescent="0.2">
      <c r="U782" s="17"/>
    </row>
    <row r="783" spans="21:21" x14ac:dyDescent="0.2">
      <c r="U783" s="17"/>
    </row>
    <row r="784" spans="21:21" x14ac:dyDescent="0.2">
      <c r="U784" s="17"/>
    </row>
    <row r="785" spans="21:21" x14ac:dyDescent="0.2">
      <c r="U785" s="17"/>
    </row>
    <row r="786" spans="21:21" x14ac:dyDescent="0.2">
      <c r="U786" s="17"/>
    </row>
    <row r="787" spans="21:21" x14ac:dyDescent="0.2">
      <c r="U787" s="17"/>
    </row>
    <row r="788" spans="21:21" x14ac:dyDescent="0.2">
      <c r="U788" s="17"/>
    </row>
    <row r="789" spans="21:21" x14ac:dyDescent="0.2">
      <c r="U789" s="17"/>
    </row>
    <row r="790" spans="21:21" x14ac:dyDescent="0.2">
      <c r="U790" s="17"/>
    </row>
    <row r="791" spans="21:21" x14ac:dyDescent="0.2">
      <c r="U791" s="17"/>
    </row>
    <row r="792" spans="21:21" x14ac:dyDescent="0.2">
      <c r="U792" s="17"/>
    </row>
    <row r="793" spans="21:21" x14ac:dyDescent="0.2">
      <c r="U793" s="17"/>
    </row>
    <row r="794" spans="21:21" x14ac:dyDescent="0.2">
      <c r="U794" s="17"/>
    </row>
    <row r="795" spans="21:21" x14ac:dyDescent="0.2">
      <c r="U795" s="17"/>
    </row>
    <row r="796" spans="21:21" x14ac:dyDescent="0.2">
      <c r="U796" s="17"/>
    </row>
    <row r="797" spans="21:21" x14ac:dyDescent="0.2">
      <c r="U797" s="17"/>
    </row>
    <row r="798" spans="21:21" x14ac:dyDescent="0.2">
      <c r="U798" s="17"/>
    </row>
    <row r="799" spans="21:21" x14ac:dyDescent="0.2">
      <c r="U799" s="17"/>
    </row>
    <row r="800" spans="21:21" x14ac:dyDescent="0.2">
      <c r="U800" s="17"/>
    </row>
    <row r="801" spans="21:21" x14ac:dyDescent="0.2">
      <c r="U801" s="17"/>
    </row>
    <row r="802" spans="21:21" x14ac:dyDescent="0.2">
      <c r="U802" s="17"/>
    </row>
    <row r="803" spans="21:21" x14ac:dyDescent="0.2">
      <c r="U803" s="17"/>
    </row>
    <row r="804" spans="21:21" x14ac:dyDescent="0.2">
      <c r="U804" s="17"/>
    </row>
    <row r="805" spans="21:21" x14ac:dyDescent="0.2">
      <c r="U805" s="17"/>
    </row>
    <row r="806" spans="21:21" x14ac:dyDescent="0.2">
      <c r="U806" s="17"/>
    </row>
    <row r="807" spans="21:21" x14ac:dyDescent="0.2">
      <c r="U807" s="17"/>
    </row>
    <row r="808" spans="21:21" x14ac:dyDescent="0.2">
      <c r="U808" s="17"/>
    </row>
    <row r="809" spans="21:21" x14ac:dyDescent="0.2">
      <c r="U809" s="17"/>
    </row>
    <row r="810" spans="21:21" x14ac:dyDescent="0.2">
      <c r="U810" s="17"/>
    </row>
    <row r="811" spans="21:21" x14ac:dyDescent="0.2">
      <c r="U811" s="17"/>
    </row>
    <row r="812" spans="21:21" x14ac:dyDescent="0.2">
      <c r="U812" s="17"/>
    </row>
    <row r="813" spans="21:21" x14ac:dyDescent="0.2">
      <c r="U813" s="17"/>
    </row>
    <row r="814" spans="21:21" x14ac:dyDescent="0.2">
      <c r="U814" s="17"/>
    </row>
    <row r="815" spans="21:21" x14ac:dyDescent="0.2">
      <c r="U815" s="17"/>
    </row>
    <row r="816" spans="21:21" x14ac:dyDescent="0.2">
      <c r="U816" s="17"/>
    </row>
    <row r="817" spans="21:21" x14ac:dyDescent="0.2">
      <c r="U817" s="17"/>
    </row>
    <row r="818" spans="21:21" x14ac:dyDescent="0.2">
      <c r="U818" s="17"/>
    </row>
    <row r="819" spans="21:21" x14ac:dyDescent="0.2">
      <c r="U819" s="17"/>
    </row>
    <row r="820" spans="21:21" x14ac:dyDescent="0.2">
      <c r="U820" s="17"/>
    </row>
    <row r="821" spans="21:21" x14ac:dyDescent="0.2">
      <c r="U821" s="17"/>
    </row>
    <row r="822" spans="21:21" x14ac:dyDescent="0.2">
      <c r="U822" s="17"/>
    </row>
    <row r="823" spans="21:21" x14ac:dyDescent="0.2">
      <c r="U823" s="17"/>
    </row>
    <row r="824" spans="21:21" x14ac:dyDescent="0.2">
      <c r="U824" s="17"/>
    </row>
    <row r="825" spans="21:21" x14ac:dyDescent="0.2">
      <c r="U825" s="17"/>
    </row>
    <row r="826" spans="21:21" x14ac:dyDescent="0.2">
      <c r="U826" s="17"/>
    </row>
    <row r="827" spans="21:21" x14ac:dyDescent="0.2">
      <c r="U827" s="17"/>
    </row>
    <row r="828" spans="21:21" x14ac:dyDescent="0.2">
      <c r="U828" s="17"/>
    </row>
    <row r="829" spans="21:21" x14ac:dyDescent="0.2">
      <c r="U829" s="17"/>
    </row>
    <row r="830" spans="21:21" x14ac:dyDescent="0.2">
      <c r="U830" s="17"/>
    </row>
    <row r="831" spans="21:21" x14ac:dyDescent="0.2">
      <c r="U831" s="17"/>
    </row>
    <row r="832" spans="21:21" x14ac:dyDescent="0.2">
      <c r="U832" s="17"/>
    </row>
    <row r="833" spans="21:21" x14ac:dyDescent="0.2">
      <c r="U833" s="17"/>
    </row>
    <row r="834" spans="21:21" x14ac:dyDescent="0.2">
      <c r="U834" s="17"/>
    </row>
    <row r="835" spans="21:21" x14ac:dyDescent="0.2">
      <c r="U835" s="17"/>
    </row>
    <row r="836" spans="21:21" x14ac:dyDescent="0.2">
      <c r="U836" s="17"/>
    </row>
    <row r="837" spans="21:21" x14ac:dyDescent="0.2">
      <c r="U837" s="17"/>
    </row>
    <row r="838" spans="21:21" x14ac:dyDescent="0.2">
      <c r="U838" s="17"/>
    </row>
    <row r="839" spans="21:21" x14ac:dyDescent="0.2">
      <c r="U839" s="17"/>
    </row>
    <row r="840" spans="21:21" x14ac:dyDescent="0.2">
      <c r="U840" s="17"/>
    </row>
    <row r="841" spans="21:21" x14ac:dyDescent="0.2">
      <c r="U841" s="17"/>
    </row>
    <row r="842" spans="21:21" x14ac:dyDescent="0.2">
      <c r="U842" s="17"/>
    </row>
    <row r="843" spans="21:21" x14ac:dyDescent="0.2">
      <c r="U843" s="17"/>
    </row>
    <row r="844" spans="21:21" x14ac:dyDescent="0.2">
      <c r="U844" s="17"/>
    </row>
    <row r="845" spans="21:21" x14ac:dyDescent="0.2">
      <c r="U845" s="17"/>
    </row>
    <row r="846" spans="21:21" x14ac:dyDescent="0.2">
      <c r="U846" s="17"/>
    </row>
    <row r="847" spans="21:21" x14ac:dyDescent="0.2">
      <c r="U847" s="17"/>
    </row>
    <row r="848" spans="21:21" x14ac:dyDescent="0.2">
      <c r="U848" s="17"/>
    </row>
    <row r="849" spans="21:21" x14ac:dyDescent="0.2">
      <c r="U849" s="17"/>
    </row>
    <row r="850" spans="21:21" x14ac:dyDescent="0.2">
      <c r="U850" s="17"/>
    </row>
    <row r="851" spans="21:21" x14ac:dyDescent="0.2">
      <c r="U851" s="17"/>
    </row>
    <row r="852" spans="21:21" x14ac:dyDescent="0.2">
      <c r="U852" s="17"/>
    </row>
    <row r="853" spans="21:21" x14ac:dyDescent="0.2">
      <c r="U853" s="17"/>
    </row>
    <row r="854" spans="21:21" x14ac:dyDescent="0.2">
      <c r="U854" s="17"/>
    </row>
    <row r="855" spans="21:21" x14ac:dyDescent="0.2">
      <c r="U855" s="17"/>
    </row>
    <row r="856" spans="21:21" x14ac:dyDescent="0.2">
      <c r="U856" s="17"/>
    </row>
    <row r="857" spans="21:21" x14ac:dyDescent="0.2">
      <c r="U857" s="17"/>
    </row>
    <row r="858" spans="21:21" x14ac:dyDescent="0.2">
      <c r="U858" s="17"/>
    </row>
    <row r="859" spans="21:21" x14ac:dyDescent="0.2">
      <c r="U859" s="17"/>
    </row>
    <row r="860" spans="21:21" x14ac:dyDescent="0.2">
      <c r="U860" s="17"/>
    </row>
    <row r="861" spans="21:21" x14ac:dyDescent="0.2">
      <c r="U861" s="17"/>
    </row>
    <row r="862" spans="21:21" x14ac:dyDescent="0.2">
      <c r="U862" s="17"/>
    </row>
    <row r="863" spans="21:21" x14ac:dyDescent="0.2">
      <c r="U863" s="17"/>
    </row>
    <row r="864" spans="21:21" x14ac:dyDescent="0.2">
      <c r="U864" s="17"/>
    </row>
    <row r="865" spans="21:21" x14ac:dyDescent="0.2">
      <c r="U865" s="17"/>
    </row>
    <row r="866" spans="21:21" x14ac:dyDescent="0.2">
      <c r="U866" s="17"/>
    </row>
    <row r="867" spans="21:21" x14ac:dyDescent="0.2">
      <c r="U867" s="17"/>
    </row>
    <row r="868" spans="21:21" x14ac:dyDescent="0.2">
      <c r="U868" s="17"/>
    </row>
    <row r="869" spans="21:21" x14ac:dyDescent="0.2">
      <c r="U869" s="17"/>
    </row>
    <row r="870" spans="21:21" x14ac:dyDescent="0.2">
      <c r="U870" s="17"/>
    </row>
    <row r="871" spans="21:21" x14ac:dyDescent="0.2">
      <c r="U871" s="17"/>
    </row>
    <row r="872" spans="21:21" x14ac:dyDescent="0.2">
      <c r="U872" s="17"/>
    </row>
    <row r="873" spans="21:21" x14ac:dyDescent="0.2">
      <c r="U873" s="17"/>
    </row>
    <row r="874" spans="21:21" x14ac:dyDescent="0.2">
      <c r="U874" s="17"/>
    </row>
    <row r="875" spans="21:21" x14ac:dyDescent="0.2">
      <c r="U875" s="17"/>
    </row>
    <row r="876" spans="21:21" x14ac:dyDescent="0.2">
      <c r="U876" s="17"/>
    </row>
    <row r="877" spans="21:21" x14ac:dyDescent="0.2">
      <c r="U877" s="17"/>
    </row>
    <row r="878" spans="21:21" x14ac:dyDescent="0.2">
      <c r="U878" s="17"/>
    </row>
    <row r="879" spans="21:21" x14ac:dyDescent="0.2">
      <c r="U879" s="17"/>
    </row>
    <row r="880" spans="21:21" x14ac:dyDescent="0.2">
      <c r="U880" s="17"/>
    </row>
    <row r="881" spans="21:21" x14ac:dyDescent="0.2">
      <c r="U881" s="17"/>
    </row>
    <row r="882" spans="21:21" x14ac:dyDescent="0.2">
      <c r="U882" s="17"/>
    </row>
    <row r="883" spans="21:21" x14ac:dyDescent="0.2">
      <c r="U883" s="17"/>
    </row>
    <row r="884" spans="21:21" x14ac:dyDescent="0.2">
      <c r="U884" s="17"/>
    </row>
    <row r="885" spans="21:21" x14ac:dyDescent="0.2">
      <c r="U885" s="17"/>
    </row>
    <row r="886" spans="21:21" x14ac:dyDescent="0.2">
      <c r="U886" s="17"/>
    </row>
    <row r="887" spans="21:21" x14ac:dyDescent="0.2">
      <c r="U887" s="17"/>
    </row>
    <row r="888" spans="21:21" x14ac:dyDescent="0.2">
      <c r="U888" s="17"/>
    </row>
    <row r="889" spans="21:21" x14ac:dyDescent="0.2">
      <c r="U889" s="17"/>
    </row>
    <row r="890" spans="21:21" x14ac:dyDescent="0.2">
      <c r="U890" s="17"/>
    </row>
    <row r="891" spans="21:21" x14ac:dyDescent="0.2">
      <c r="U891" s="17"/>
    </row>
    <row r="892" spans="21:21" x14ac:dyDescent="0.2">
      <c r="U892" s="17"/>
    </row>
    <row r="893" spans="21:21" x14ac:dyDescent="0.2">
      <c r="U893" s="17"/>
    </row>
    <row r="894" spans="21:21" x14ac:dyDescent="0.2">
      <c r="U894" s="17"/>
    </row>
    <row r="895" spans="21:21" x14ac:dyDescent="0.2">
      <c r="U895" s="17"/>
    </row>
    <row r="896" spans="21:21" x14ac:dyDescent="0.2">
      <c r="U896" s="17"/>
    </row>
    <row r="897" spans="21:21" x14ac:dyDescent="0.2">
      <c r="U897" s="17"/>
    </row>
    <row r="898" spans="21:21" x14ac:dyDescent="0.2">
      <c r="U898" s="17"/>
    </row>
    <row r="899" spans="21:21" x14ac:dyDescent="0.2">
      <c r="U899" s="17"/>
    </row>
    <row r="900" spans="21:21" x14ac:dyDescent="0.2">
      <c r="U900" s="17"/>
    </row>
    <row r="901" spans="21:21" x14ac:dyDescent="0.2">
      <c r="U901" s="17"/>
    </row>
  </sheetData>
  <autoFilter ref="B6:V6" xr:uid="{00000000-0009-0000-0000-000005000000}"/>
  <mergeCells count="7">
    <mergeCell ref="B164:W164"/>
    <mergeCell ref="S1:U1"/>
    <mergeCell ref="S2:U2"/>
    <mergeCell ref="S3:U3"/>
    <mergeCell ref="B5:K5"/>
    <mergeCell ref="L5:R5"/>
    <mergeCell ref="S5:V5"/>
  </mergeCells>
  <conditionalFormatting sqref="S11:T13">
    <cfRule type="containsText" dxfId="51" priority="57" operator="containsText" text="Ne">
      <formula>NOT(ISERROR(SEARCH("Ne",S11)))</formula>
    </cfRule>
    <cfRule type="containsText" dxfId="50" priority="58" operator="containsText" text="!">
      <formula>NOT(ISERROR(SEARCH("!",S11)))</formula>
    </cfRule>
  </conditionalFormatting>
  <conditionalFormatting sqref="S15:T19">
    <cfRule type="containsText" dxfId="49" priority="56" operator="containsText" text="!">
      <formula>NOT(ISERROR(SEARCH("!",S15)))</formula>
    </cfRule>
    <cfRule type="containsText" dxfId="48" priority="55" operator="containsText" text="Ne">
      <formula>NOT(ISERROR(SEARCH("Ne",S15)))</formula>
    </cfRule>
  </conditionalFormatting>
  <conditionalFormatting sqref="S21:T25">
    <cfRule type="containsText" dxfId="47" priority="54" operator="containsText" text="!">
      <formula>NOT(ISERROR(SEARCH("!",S21)))</formula>
    </cfRule>
    <cfRule type="containsText" dxfId="46" priority="53" operator="containsText" text="Ne">
      <formula>NOT(ISERROR(SEARCH("Ne",S21)))</formula>
    </cfRule>
  </conditionalFormatting>
  <conditionalFormatting sqref="S29:T29">
    <cfRule type="containsText" dxfId="45" priority="52" operator="containsText" text="!">
      <formula>NOT(ISERROR(SEARCH("!",S29)))</formula>
    </cfRule>
    <cfRule type="containsText" dxfId="44" priority="51" operator="containsText" text="Ne">
      <formula>NOT(ISERROR(SEARCH("Ne",S29)))</formula>
    </cfRule>
  </conditionalFormatting>
  <conditionalFormatting sqref="S31:T32">
    <cfRule type="containsText" dxfId="43" priority="50" operator="containsText" text="!">
      <formula>NOT(ISERROR(SEARCH("!",S31)))</formula>
    </cfRule>
    <cfRule type="containsText" dxfId="42" priority="49" operator="containsText" text="Ne">
      <formula>NOT(ISERROR(SEARCH("Ne",S31)))</formula>
    </cfRule>
  </conditionalFormatting>
  <conditionalFormatting sqref="S36:T39">
    <cfRule type="containsText" dxfId="41" priority="48" operator="containsText" text="!">
      <formula>NOT(ISERROR(SEARCH("!",S36)))</formula>
    </cfRule>
    <cfRule type="containsText" dxfId="40" priority="47" operator="containsText" text="Ne">
      <formula>NOT(ISERROR(SEARCH("Ne",S36)))</formula>
    </cfRule>
  </conditionalFormatting>
  <conditionalFormatting sqref="S42:T46">
    <cfRule type="containsText" dxfId="39" priority="46" operator="containsText" text="!">
      <formula>NOT(ISERROR(SEARCH("!",S42)))</formula>
    </cfRule>
    <cfRule type="containsText" dxfId="38" priority="45" operator="containsText" text="Ne">
      <formula>NOT(ISERROR(SEARCH("Ne",S42)))</formula>
    </cfRule>
  </conditionalFormatting>
  <conditionalFormatting sqref="S48:T74">
    <cfRule type="containsText" dxfId="37" priority="36" operator="containsText" text="!">
      <formula>NOT(ISERROR(SEARCH("!",S48)))</formula>
    </cfRule>
    <cfRule type="containsText" dxfId="36" priority="35" operator="containsText" text="Ne">
      <formula>NOT(ISERROR(SEARCH("Ne",S48)))</formula>
    </cfRule>
  </conditionalFormatting>
  <conditionalFormatting sqref="S76:T78">
    <cfRule type="containsText" dxfId="35" priority="33" operator="containsText" text="Ne">
      <formula>NOT(ISERROR(SEARCH("Ne",S76)))</formula>
    </cfRule>
    <cfRule type="containsText" dxfId="34" priority="34" operator="containsText" text="!">
      <formula>NOT(ISERROR(SEARCH("!",S76)))</formula>
    </cfRule>
  </conditionalFormatting>
  <conditionalFormatting sqref="S80:T84">
    <cfRule type="containsText" dxfId="33" priority="32" operator="containsText" text="!">
      <formula>NOT(ISERROR(SEARCH("!",S80)))</formula>
    </cfRule>
    <cfRule type="containsText" dxfId="32" priority="31" operator="containsText" text="Ne">
      <formula>NOT(ISERROR(SEARCH("Ne",S80)))</formula>
    </cfRule>
  </conditionalFormatting>
  <conditionalFormatting sqref="S91:T91">
    <cfRule type="containsText" dxfId="31" priority="30" operator="containsText" text="!">
      <formula>NOT(ISERROR(SEARCH("!",S91)))</formula>
    </cfRule>
    <cfRule type="containsText" dxfId="30" priority="29" operator="containsText" text="Ne">
      <formula>NOT(ISERROR(SEARCH("Ne",S91)))</formula>
    </cfRule>
  </conditionalFormatting>
  <conditionalFormatting sqref="S93:T100">
    <cfRule type="containsText" dxfId="29" priority="27" operator="containsText" text="Ne">
      <formula>NOT(ISERROR(SEARCH("Ne",S93)))</formula>
    </cfRule>
    <cfRule type="containsText" dxfId="28" priority="28" operator="containsText" text="!">
      <formula>NOT(ISERROR(SEARCH("!",S93)))</formula>
    </cfRule>
  </conditionalFormatting>
  <conditionalFormatting sqref="S102:T106">
    <cfRule type="containsText" dxfId="27" priority="24" operator="containsText" text="!">
      <formula>NOT(ISERROR(SEARCH("!",S102)))</formula>
    </cfRule>
    <cfRule type="containsText" dxfId="26" priority="23" operator="containsText" text="Ne">
      <formula>NOT(ISERROR(SEARCH("Ne",S102)))</formula>
    </cfRule>
  </conditionalFormatting>
  <conditionalFormatting sqref="S109:T109">
    <cfRule type="containsText" dxfId="25" priority="21" operator="containsText" text="Ne">
      <formula>NOT(ISERROR(SEARCH("Ne",S109)))</formula>
    </cfRule>
    <cfRule type="containsText" dxfId="24" priority="22" operator="containsText" text="!">
      <formula>NOT(ISERROR(SEARCH("!",S109)))</formula>
    </cfRule>
  </conditionalFormatting>
  <conditionalFormatting sqref="S112:T112">
    <cfRule type="containsText" dxfId="23" priority="20" operator="containsText" text="!">
      <formula>NOT(ISERROR(SEARCH("!",S112)))</formula>
    </cfRule>
    <cfRule type="containsText" dxfId="22" priority="19" operator="containsText" text="Ne">
      <formula>NOT(ISERROR(SEARCH("Ne",S112)))</formula>
    </cfRule>
  </conditionalFormatting>
  <conditionalFormatting sqref="S114:T114">
    <cfRule type="containsText" dxfId="21" priority="18" operator="containsText" text="!">
      <formula>NOT(ISERROR(SEARCH("!",S114)))</formula>
    </cfRule>
    <cfRule type="containsText" dxfId="20" priority="17" operator="containsText" text="Ne">
      <formula>NOT(ISERROR(SEARCH("Ne",S114)))</formula>
    </cfRule>
  </conditionalFormatting>
  <conditionalFormatting sqref="S116:T124">
    <cfRule type="containsText" dxfId="19" priority="16" operator="containsText" text="!">
      <formula>NOT(ISERROR(SEARCH("!",S116)))</formula>
    </cfRule>
    <cfRule type="containsText" dxfId="18" priority="15" operator="containsText" text="Ne">
      <formula>NOT(ISERROR(SEARCH("Ne",S116)))</formula>
    </cfRule>
  </conditionalFormatting>
  <conditionalFormatting sqref="S126:T132">
    <cfRule type="containsText" dxfId="17" priority="12" operator="containsText" text="!">
      <formula>NOT(ISERROR(SEARCH("!",S126)))</formula>
    </cfRule>
    <cfRule type="containsText" dxfId="16" priority="11" operator="containsText" text="Ne">
      <formula>NOT(ISERROR(SEARCH("Ne",S126)))</formula>
    </cfRule>
  </conditionalFormatting>
  <conditionalFormatting sqref="S136:T141">
    <cfRule type="containsText" dxfId="15" priority="10" operator="containsText" text="!">
      <formula>NOT(ISERROR(SEARCH("!",S136)))</formula>
    </cfRule>
    <cfRule type="containsText" dxfId="14" priority="9" operator="containsText" text="Ne">
      <formula>NOT(ISERROR(SEARCH("Ne",S136)))</formula>
    </cfRule>
  </conditionalFormatting>
  <conditionalFormatting sqref="S143:T143">
    <cfRule type="containsText" dxfId="13" priority="7" operator="containsText" text="Ne">
      <formula>NOT(ISERROR(SEARCH("Ne",S143)))</formula>
    </cfRule>
    <cfRule type="containsText" dxfId="12" priority="8" operator="containsText" text="!">
      <formula>NOT(ISERROR(SEARCH("!",S143)))</formula>
    </cfRule>
  </conditionalFormatting>
  <conditionalFormatting sqref="S145:T145">
    <cfRule type="containsText" dxfId="11" priority="6" operator="containsText" text="!">
      <formula>NOT(ISERROR(SEARCH("!",S145)))</formula>
    </cfRule>
    <cfRule type="containsText" dxfId="10" priority="5" operator="containsText" text="Ne">
      <formula>NOT(ISERROR(SEARCH("Ne",S145)))</formula>
    </cfRule>
  </conditionalFormatting>
  <conditionalFormatting sqref="S148:T153">
    <cfRule type="containsText" dxfId="9" priority="3" operator="containsText" text="Ne">
      <formula>NOT(ISERROR(SEARCH("Ne",S148)))</formula>
    </cfRule>
    <cfRule type="containsText" dxfId="8" priority="4" operator="containsText" text="!">
      <formula>NOT(ISERROR(SEARCH("!",S148)))</formula>
    </cfRule>
  </conditionalFormatting>
  <conditionalFormatting sqref="S160:T160">
    <cfRule type="containsText" dxfId="7" priority="2" operator="containsText" text="!">
      <formula>NOT(ISERROR(SEARCH("!",S160)))</formula>
    </cfRule>
    <cfRule type="containsText" dxfId="6" priority="1" operator="containsText" text="Ne">
      <formula>NOT(ISERROR(SEARCH("Ne",S160)))</formula>
    </cfRule>
  </conditionalFormatting>
  <conditionalFormatting sqref="U48:U49">
    <cfRule type="containsText" dxfId="5" priority="41" operator="containsText" text="Ne">
      <formula>NOT(ISERROR(SEARCH("Ne",U48)))</formula>
    </cfRule>
    <cfRule type="containsText" dxfId="4" priority="42" operator="containsText" text="!">
      <formula>NOT(ISERROR(SEARCH("!",U48)))</formula>
    </cfRule>
  </conditionalFormatting>
  <conditionalFormatting sqref="U100">
    <cfRule type="containsText" dxfId="3" priority="26" operator="containsText" text="!">
      <formula>NOT(ISERROR(SEARCH("!",U100)))</formula>
    </cfRule>
    <cfRule type="containsText" dxfId="2" priority="25" operator="containsText" text="Ne">
      <formula>NOT(ISERROR(SEARCH("Ne",U100)))</formula>
    </cfRule>
  </conditionalFormatting>
  <conditionalFormatting sqref="U121:U122">
    <cfRule type="containsText" dxfId="1" priority="14" operator="containsText" text="!">
      <formula>NOT(ISERROR(SEARCH("!",U121)))</formula>
    </cfRule>
    <cfRule type="containsText" dxfId="0" priority="13" operator="containsText" text="Ne">
      <formula>NOT(ISERROR(SEARCH("Ne",U121)))</formula>
    </cfRule>
  </conditionalFormatting>
  <dataValidations count="2">
    <dataValidation type="decimal" allowBlank="1" showInputMessage="1" showErrorMessage="1" sqref="Q67 Q71" xr:uid="{00000000-0002-0000-0500-000000000000}">
      <formula1>0</formula1>
      <formula2>1000000000</formula2>
    </dataValidation>
    <dataValidation type="textLength" allowBlank="1" showInputMessage="1" showErrorMessage="1" errorTitle="K L A I D A  " error="Galimas pavadinimo ženklų skaičius - 150" promptTitle="Informacija" prompt="Galimas pavadinimo ženklų skaičius - 150" sqref="D91 D155 D93 D148 D102" xr:uid="{00000000-0002-0000-0500-000001000000}">
      <formula1>1</formula1>
      <formula2>150</formula2>
    </dataValidation>
  </dataValidations>
  <pageMargins left="0.7" right="0.7" top="0.75" bottom="0.75" header="0.3" footer="0.3"/>
  <pageSetup paperSize="9" scale="48" fitToHeight="0" orientation="landscape" r:id="rId1"/>
  <ignoredErrors>
    <ignoredError sqref="L11:L13 L15:L17 L21:L25 L29 L31:L32 L36:L39 L42:L46 L48:L66 L68:L74 L82:L84 L89 L91 L109 L112 L114 L116:L124 L126:L132 L136:L141 L143 L145 L148:L153 L155 L160 L18:L19 L76:L78 L100" formulaRange="1"/>
    <ignoredError sqref="L67" 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Z161"/>
  <sheetViews>
    <sheetView zoomScale="78" zoomScaleNormal="78" workbookViewId="0">
      <pane ySplit="8" topLeftCell="A9" activePane="bottomLeft" state="frozen"/>
      <selection pane="bottomLeft" activeCell="D12" sqref="D12"/>
    </sheetView>
  </sheetViews>
  <sheetFormatPr defaultColWidth="9.140625" defaultRowHeight="12" x14ac:dyDescent="0.2"/>
  <cols>
    <col min="1" max="1" width="4.42578125" style="17" customWidth="1"/>
    <col min="2" max="2" width="9.140625" style="17"/>
    <col min="3" max="3" width="10.42578125" style="17" customWidth="1"/>
    <col min="4" max="4" width="24" style="17" customWidth="1"/>
    <col min="5" max="5" width="16.28515625" style="17" customWidth="1"/>
    <col min="6" max="6" width="11.42578125" style="17" customWidth="1"/>
    <col min="7" max="7" width="11.5703125" style="17" customWidth="1"/>
    <col min="8" max="8" width="12.5703125" style="17" customWidth="1"/>
    <col min="9" max="9" width="9.140625" style="17"/>
    <col min="10" max="10" width="9.140625" style="18"/>
    <col min="11" max="12" width="9.140625" style="17"/>
    <col min="13" max="13" width="14.42578125" style="17" customWidth="1"/>
    <col min="14" max="15" width="9.140625" style="17"/>
    <col min="16" max="16" width="18.42578125" style="17" customWidth="1"/>
    <col min="17" max="18" width="9.140625" style="17"/>
    <col min="19" max="19" width="12.5703125" style="17" customWidth="1"/>
    <col min="20" max="21" width="9.140625" style="17"/>
    <col min="22" max="22" width="12.28515625" style="17" customWidth="1"/>
    <col min="23" max="16384" width="9.140625" style="17"/>
  </cols>
  <sheetData>
    <row r="1" spans="2:23" x14ac:dyDescent="0.2">
      <c r="T1" s="262" t="s">
        <v>101</v>
      </c>
      <c r="U1" s="262"/>
      <c r="V1" s="262"/>
      <c r="W1" s="262"/>
    </row>
    <row r="2" spans="2:23" x14ac:dyDescent="0.2">
      <c r="T2" s="263" t="s">
        <v>16</v>
      </c>
      <c r="U2" s="263"/>
      <c r="V2" s="263"/>
      <c r="W2" s="263"/>
    </row>
    <row r="3" spans="2:23" x14ac:dyDescent="0.2">
      <c r="T3" s="263" t="s">
        <v>17</v>
      </c>
      <c r="U3" s="263"/>
      <c r="V3" s="263"/>
      <c r="W3" s="263"/>
    </row>
    <row r="5" spans="2:23" x14ac:dyDescent="0.2">
      <c r="B5" s="91" t="s">
        <v>920</v>
      </c>
    </row>
    <row r="6" spans="2:23" x14ac:dyDescent="0.2">
      <c r="B6" s="260" t="s">
        <v>19</v>
      </c>
      <c r="C6" s="260"/>
      <c r="D6" s="260"/>
      <c r="E6" s="260"/>
      <c r="F6" s="260"/>
      <c r="G6" s="260"/>
      <c r="H6" s="260"/>
      <c r="I6" s="260"/>
      <c r="J6" s="260"/>
      <c r="K6" s="260"/>
      <c r="L6" s="260" t="s">
        <v>47</v>
      </c>
      <c r="M6" s="260"/>
      <c r="N6" s="260"/>
      <c r="O6" s="260"/>
      <c r="P6" s="260"/>
      <c r="Q6" s="260"/>
      <c r="R6" s="260"/>
      <c r="S6" s="260"/>
      <c r="T6" s="260"/>
      <c r="U6" s="260"/>
      <c r="V6" s="260"/>
      <c r="W6" s="260"/>
    </row>
    <row r="7" spans="2:23" ht="56.25" customHeight="1" x14ac:dyDescent="0.2">
      <c r="B7" s="260" t="s">
        <v>10</v>
      </c>
      <c r="C7" s="260" t="s">
        <v>99</v>
      </c>
      <c r="D7" s="260" t="s">
        <v>22</v>
      </c>
      <c r="E7" s="260" t="s">
        <v>782</v>
      </c>
      <c r="F7" s="260" t="s">
        <v>783</v>
      </c>
      <c r="G7" s="260" t="s">
        <v>24</v>
      </c>
      <c r="H7" s="260" t="s">
        <v>784</v>
      </c>
      <c r="I7" s="270" t="s">
        <v>785</v>
      </c>
      <c r="J7" s="270" t="s">
        <v>102</v>
      </c>
      <c r="K7" s="270" t="s">
        <v>786</v>
      </c>
      <c r="L7" s="260" t="s">
        <v>787</v>
      </c>
      <c r="M7" s="260" t="s">
        <v>48</v>
      </c>
      <c r="N7" s="260" t="s">
        <v>49</v>
      </c>
      <c r="O7" s="260" t="s">
        <v>50</v>
      </c>
      <c r="P7" s="260" t="s">
        <v>56</v>
      </c>
      <c r="Q7" s="260" t="s">
        <v>51</v>
      </c>
      <c r="R7" s="260" t="s">
        <v>52</v>
      </c>
      <c r="S7" s="260" t="s">
        <v>56</v>
      </c>
      <c r="T7" s="260" t="s">
        <v>53</v>
      </c>
      <c r="U7" s="260" t="s">
        <v>54</v>
      </c>
      <c r="V7" s="260" t="s">
        <v>56</v>
      </c>
      <c r="W7" s="260" t="s">
        <v>55</v>
      </c>
    </row>
    <row r="8" spans="2:23" ht="32.25" customHeight="1" x14ac:dyDescent="0.2">
      <c r="B8" s="260"/>
      <c r="C8" s="260"/>
      <c r="D8" s="260"/>
      <c r="E8" s="260"/>
      <c r="F8" s="260"/>
      <c r="G8" s="260"/>
      <c r="H8" s="260"/>
      <c r="I8" s="271"/>
      <c r="J8" s="271"/>
      <c r="K8" s="271"/>
      <c r="L8" s="260"/>
      <c r="M8" s="260"/>
      <c r="N8" s="260"/>
      <c r="O8" s="260"/>
      <c r="P8" s="260"/>
      <c r="Q8" s="260"/>
      <c r="R8" s="260"/>
      <c r="S8" s="260"/>
      <c r="T8" s="260"/>
      <c r="U8" s="260"/>
      <c r="V8" s="260"/>
      <c r="W8" s="260"/>
    </row>
    <row r="9" spans="2:23" ht="24" x14ac:dyDescent="0.2">
      <c r="B9" s="73" t="s">
        <v>38</v>
      </c>
      <c r="C9" s="73"/>
      <c r="D9" s="73" t="s">
        <v>106</v>
      </c>
      <c r="E9" s="14"/>
      <c r="F9" s="14"/>
      <c r="G9" s="14"/>
      <c r="H9" s="14"/>
      <c r="I9" s="14"/>
      <c r="J9" s="14"/>
      <c r="K9" s="14"/>
      <c r="L9" s="14"/>
      <c r="M9" s="14"/>
      <c r="N9" s="14"/>
      <c r="O9" s="14"/>
      <c r="P9" s="14"/>
      <c r="Q9" s="14"/>
      <c r="R9" s="14"/>
      <c r="S9" s="14"/>
      <c r="T9" s="14"/>
      <c r="U9" s="14"/>
      <c r="V9" s="14"/>
      <c r="W9" s="14"/>
    </row>
    <row r="10" spans="2:23" ht="36" x14ac:dyDescent="0.2">
      <c r="B10" s="73" t="s">
        <v>40</v>
      </c>
      <c r="C10" s="73"/>
      <c r="D10" s="73" t="s">
        <v>107</v>
      </c>
      <c r="E10" s="14"/>
      <c r="F10" s="14"/>
      <c r="G10" s="14"/>
      <c r="H10" s="14"/>
      <c r="I10" s="14"/>
      <c r="J10" s="14"/>
      <c r="K10" s="14"/>
      <c r="L10" s="14"/>
      <c r="M10" s="14"/>
      <c r="N10" s="14"/>
      <c r="O10" s="14"/>
      <c r="P10" s="14"/>
      <c r="Q10" s="14"/>
      <c r="R10" s="14"/>
      <c r="S10" s="14"/>
      <c r="T10" s="14"/>
      <c r="U10" s="14"/>
      <c r="V10" s="14"/>
      <c r="W10" s="14"/>
    </row>
    <row r="11" spans="2:23" ht="36" x14ac:dyDescent="0.2">
      <c r="B11" s="73" t="s">
        <v>41</v>
      </c>
      <c r="C11" s="73"/>
      <c r="D11" s="73" t="s">
        <v>108</v>
      </c>
      <c r="E11" s="14"/>
      <c r="F11" s="14"/>
      <c r="G11" s="14"/>
      <c r="H11" s="14"/>
      <c r="I11" s="14"/>
      <c r="J11" s="14"/>
      <c r="K11" s="14"/>
      <c r="L11" s="14"/>
      <c r="M11" s="14"/>
      <c r="N11" s="14"/>
      <c r="O11" s="14"/>
      <c r="P11" s="14"/>
      <c r="Q11" s="14"/>
      <c r="R11" s="14"/>
      <c r="S11" s="14"/>
      <c r="T11" s="14"/>
      <c r="U11" s="14"/>
      <c r="V11" s="14"/>
      <c r="W11" s="14"/>
    </row>
    <row r="12" spans="2:23" ht="117.75" customHeight="1" x14ac:dyDescent="0.2">
      <c r="B12" s="16" t="s">
        <v>42</v>
      </c>
      <c r="C12" s="16" t="s">
        <v>109</v>
      </c>
      <c r="D12" s="16" t="s">
        <v>110</v>
      </c>
      <c r="E12" s="16" t="s">
        <v>111</v>
      </c>
      <c r="F12" s="16" t="s">
        <v>112</v>
      </c>
      <c r="G12" s="16" t="s">
        <v>113</v>
      </c>
      <c r="H12" s="16" t="s">
        <v>114</v>
      </c>
      <c r="I12" s="14" t="s">
        <v>115</v>
      </c>
      <c r="J12" s="40" t="s">
        <v>39</v>
      </c>
      <c r="K12" s="40" t="s">
        <v>116</v>
      </c>
      <c r="L12" s="81" t="s">
        <v>598</v>
      </c>
      <c r="M12" s="7" t="s">
        <v>599</v>
      </c>
      <c r="N12" s="81">
        <v>1</v>
      </c>
      <c r="O12" s="26" t="s">
        <v>600</v>
      </c>
      <c r="P12" s="6" t="s">
        <v>601</v>
      </c>
      <c r="Q12" s="26">
        <v>40</v>
      </c>
      <c r="R12" s="26" t="s">
        <v>602</v>
      </c>
      <c r="S12" s="6" t="s">
        <v>603</v>
      </c>
      <c r="T12" s="26">
        <v>0</v>
      </c>
      <c r="U12" s="26" t="s">
        <v>604</v>
      </c>
      <c r="V12" s="6" t="s">
        <v>605</v>
      </c>
      <c r="W12" s="26">
        <v>139</v>
      </c>
    </row>
    <row r="13" spans="2:23" ht="118.5" customHeight="1" x14ac:dyDescent="0.2">
      <c r="B13" s="16" t="s">
        <v>43</v>
      </c>
      <c r="C13" s="16" t="s">
        <v>117</v>
      </c>
      <c r="D13" s="16" t="s">
        <v>118</v>
      </c>
      <c r="E13" s="16" t="s">
        <v>119</v>
      </c>
      <c r="F13" s="16" t="s">
        <v>112</v>
      </c>
      <c r="G13" s="16" t="s">
        <v>120</v>
      </c>
      <c r="H13" s="16" t="s">
        <v>114</v>
      </c>
      <c r="I13" s="14" t="s">
        <v>115</v>
      </c>
      <c r="J13" s="40" t="s">
        <v>39</v>
      </c>
      <c r="K13" s="14" t="s">
        <v>116</v>
      </c>
      <c r="L13" s="81" t="s">
        <v>598</v>
      </c>
      <c r="M13" s="7" t="s">
        <v>599</v>
      </c>
      <c r="N13" s="81">
        <v>1</v>
      </c>
      <c r="O13" s="26" t="s">
        <v>600</v>
      </c>
      <c r="P13" s="6" t="s">
        <v>601</v>
      </c>
      <c r="Q13" s="26">
        <v>34</v>
      </c>
      <c r="R13" s="26" t="s">
        <v>602</v>
      </c>
      <c r="S13" s="6" t="s">
        <v>603</v>
      </c>
      <c r="T13" s="26">
        <v>2</v>
      </c>
      <c r="U13" s="26" t="s">
        <v>604</v>
      </c>
      <c r="V13" s="6" t="s">
        <v>605</v>
      </c>
      <c r="W13" s="26">
        <v>135</v>
      </c>
    </row>
    <row r="14" spans="2:23" ht="114.75" customHeight="1" x14ac:dyDescent="0.2">
      <c r="B14" s="16" t="s">
        <v>515</v>
      </c>
      <c r="C14" s="70" t="s">
        <v>121</v>
      </c>
      <c r="D14" s="16" t="s">
        <v>122</v>
      </c>
      <c r="E14" s="16" t="s">
        <v>123</v>
      </c>
      <c r="F14" s="16" t="s">
        <v>112</v>
      </c>
      <c r="G14" s="16" t="s">
        <v>124</v>
      </c>
      <c r="H14" s="16" t="s">
        <v>114</v>
      </c>
      <c r="I14" s="14" t="s">
        <v>115</v>
      </c>
      <c r="J14" s="40" t="s">
        <v>39</v>
      </c>
      <c r="K14" s="14" t="s">
        <v>116</v>
      </c>
      <c r="L14" s="81" t="s">
        <v>598</v>
      </c>
      <c r="M14" s="64" t="s">
        <v>599</v>
      </c>
      <c r="N14" s="81">
        <v>1</v>
      </c>
      <c r="O14" s="26" t="s">
        <v>600</v>
      </c>
      <c r="P14" s="6" t="s">
        <v>601</v>
      </c>
      <c r="Q14" s="26">
        <v>40</v>
      </c>
      <c r="R14" s="26" t="s">
        <v>602</v>
      </c>
      <c r="S14" s="6" t="s">
        <v>603</v>
      </c>
      <c r="T14" s="26">
        <v>2</v>
      </c>
      <c r="U14" s="26" t="s">
        <v>604</v>
      </c>
      <c r="V14" s="6" t="s">
        <v>605</v>
      </c>
      <c r="W14" s="26">
        <v>224</v>
      </c>
    </row>
    <row r="15" spans="2:23" ht="24" x14ac:dyDescent="0.2">
      <c r="B15" s="73" t="s">
        <v>44</v>
      </c>
      <c r="C15" s="73"/>
      <c r="D15" s="73" t="s">
        <v>125</v>
      </c>
      <c r="E15" s="14"/>
      <c r="F15" s="14"/>
      <c r="G15" s="14"/>
      <c r="H15" s="14"/>
      <c r="I15" s="14"/>
      <c r="J15" s="14"/>
      <c r="K15" s="14"/>
      <c r="L15" s="14"/>
      <c r="M15" s="14"/>
      <c r="N15" s="14"/>
      <c r="O15" s="14"/>
      <c r="P15" s="14"/>
      <c r="Q15" s="14"/>
      <c r="R15" s="14"/>
      <c r="S15" s="14"/>
      <c r="T15" s="14"/>
      <c r="U15" s="14"/>
      <c r="V15" s="14"/>
      <c r="W15" s="14"/>
    </row>
    <row r="16" spans="2:23" ht="81" customHeight="1" x14ac:dyDescent="0.2">
      <c r="B16" s="16" t="s">
        <v>45</v>
      </c>
      <c r="C16" s="16" t="s">
        <v>126</v>
      </c>
      <c r="D16" s="64" t="s">
        <v>127</v>
      </c>
      <c r="E16" s="64" t="s">
        <v>128</v>
      </c>
      <c r="F16" s="16" t="s">
        <v>112</v>
      </c>
      <c r="G16" s="64" t="s">
        <v>129</v>
      </c>
      <c r="H16" s="64" t="s">
        <v>130</v>
      </c>
      <c r="I16" s="14" t="s">
        <v>115</v>
      </c>
      <c r="J16" s="14" t="s">
        <v>39</v>
      </c>
      <c r="K16" s="14" t="s">
        <v>116</v>
      </c>
      <c r="L16" s="81" t="s">
        <v>606</v>
      </c>
      <c r="M16" s="7" t="s">
        <v>607</v>
      </c>
      <c r="N16" s="81">
        <v>1</v>
      </c>
      <c r="O16" s="26"/>
      <c r="P16" s="26"/>
      <c r="Q16" s="26"/>
      <c r="R16" s="26"/>
      <c r="S16" s="26"/>
      <c r="T16" s="26"/>
      <c r="U16" s="26"/>
      <c r="V16" s="26"/>
      <c r="W16" s="26"/>
    </row>
    <row r="17" spans="2:23" ht="78" customHeight="1" x14ac:dyDescent="0.2">
      <c r="B17" s="16" t="s">
        <v>46</v>
      </c>
      <c r="C17" s="16" t="s">
        <v>131</v>
      </c>
      <c r="D17" s="64" t="s">
        <v>132</v>
      </c>
      <c r="E17" s="64" t="s">
        <v>111</v>
      </c>
      <c r="F17" s="16" t="s">
        <v>112</v>
      </c>
      <c r="G17" s="64" t="s">
        <v>113</v>
      </c>
      <c r="H17" s="64" t="s">
        <v>130</v>
      </c>
      <c r="I17" s="14" t="s">
        <v>115</v>
      </c>
      <c r="J17" s="14" t="s">
        <v>39</v>
      </c>
      <c r="K17" s="14" t="s">
        <v>116</v>
      </c>
      <c r="L17" s="81" t="s">
        <v>606</v>
      </c>
      <c r="M17" s="7" t="s">
        <v>607</v>
      </c>
      <c r="N17" s="81">
        <v>1</v>
      </c>
      <c r="O17" s="26"/>
      <c r="P17" s="26"/>
      <c r="Q17" s="26"/>
      <c r="R17" s="26"/>
      <c r="S17" s="26"/>
      <c r="T17" s="26"/>
      <c r="U17" s="26"/>
      <c r="V17" s="26"/>
      <c r="W17" s="26"/>
    </row>
    <row r="18" spans="2:23" ht="60" x14ac:dyDescent="0.2">
      <c r="B18" s="16" t="s">
        <v>516</v>
      </c>
      <c r="C18" s="77" t="s">
        <v>133</v>
      </c>
      <c r="D18" s="82" t="s">
        <v>134</v>
      </c>
      <c r="E18" s="82" t="s">
        <v>119</v>
      </c>
      <c r="F18" s="77" t="s">
        <v>112</v>
      </c>
      <c r="G18" s="82" t="s">
        <v>120</v>
      </c>
      <c r="H18" s="82" t="s">
        <v>130</v>
      </c>
      <c r="I18" s="137" t="s">
        <v>115</v>
      </c>
      <c r="J18" s="137" t="s">
        <v>39</v>
      </c>
      <c r="K18" s="137" t="s">
        <v>116</v>
      </c>
      <c r="L18" s="81" t="s">
        <v>606</v>
      </c>
      <c r="M18" s="64" t="s">
        <v>607</v>
      </c>
      <c r="N18" s="81">
        <v>1</v>
      </c>
      <c r="O18" s="26"/>
      <c r="P18" s="26"/>
      <c r="Q18" s="26"/>
      <c r="R18" s="26"/>
      <c r="S18" s="26"/>
      <c r="T18" s="26"/>
      <c r="U18" s="26"/>
      <c r="V18" s="26"/>
      <c r="W18" s="26"/>
    </row>
    <row r="19" spans="2:23" ht="27.75" customHeight="1" x14ac:dyDescent="0.2">
      <c r="B19" s="16" t="s">
        <v>517</v>
      </c>
      <c r="C19" s="16" t="s">
        <v>135</v>
      </c>
      <c r="D19" s="64" t="s">
        <v>136</v>
      </c>
      <c r="E19" s="64" t="s">
        <v>123</v>
      </c>
      <c r="F19" s="16" t="s">
        <v>112</v>
      </c>
      <c r="G19" s="64" t="s">
        <v>124</v>
      </c>
      <c r="H19" s="64" t="s">
        <v>130</v>
      </c>
      <c r="I19" s="14" t="s">
        <v>115</v>
      </c>
      <c r="J19" s="14" t="s">
        <v>39</v>
      </c>
      <c r="K19" s="14" t="s">
        <v>116</v>
      </c>
      <c r="L19" s="81" t="s">
        <v>606</v>
      </c>
      <c r="M19" s="64" t="s">
        <v>607</v>
      </c>
      <c r="N19" s="81">
        <v>1</v>
      </c>
      <c r="O19" s="26"/>
      <c r="P19" s="26"/>
      <c r="Q19" s="26"/>
      <c r="R19" s="26"/>
      <c r="S19" s="26"/>
      <c r="T19" s="26"/>
      <c r="U19" s="26"/>
      <c r="V19" s="26"/>
      <c r="W19" s="26"/>
    </row>
    <row r="20" spans="2:23" ht="82.5" customHeight="1" x14ac:dyDescent="0.2">
      <c r="B20" s="70" t="s">
        <v>518</v>
      </c>
      <c r="C20" s="16" t="s">
        <v>137</v>
      </c>
      <c r="D20" s="64" t="s">
        <v>138</v>
      </c>
      <c r="E20" s="64" t="s">
        <v>139</v>
      </c>
      <c r="F20" s="16" t="s">
        <v>112</v>
      </c>
      <c r="G20" s="64" t="s">
        <v>140</v>
      </c>
      <c r="H20" s="64" t="s">
        <v>141</v>
      </c>
      <c r="I20" s="14" t="s">
        <v>115</v>
      </c>
      <c r="J20" s="14" t="s">
        <v>39</v>
      </c>
      <c r="K20" s="14" t="s">
        <v>116</v>
      </c>
      <c r="L20" s="81" t="s">
        <v>606</v>
      </c>
      <c r="M20" s="64" t="s">
        <v>607</v>
      </c>
      <c r="N20" s="81">
        <v>2</v>
      </c>
      <c r="O20" s="26"/>
      <c r="P20" s="26"/>
      <c r="Q20" s="26"/>
      <c r="R20" s="26"/>
      <c r="S20" s="26"/>
      <c r="T20" s="26"/>
      <c r="U20" s="26"/>
      <c r="V20" s="26"/>
      <c r="W20" s="26"/>
    </row>
    <row r="21" spans="2:23" ht="36" x14ac:dyDescent="0.2">
      <c r="B21" s="73" t="s">
        <v>477</v>
      </c>
      <c r="C21" s="73"/>
      <c r="D21" s="73" t="s">
        <v>142</v>
      </c>
      <c r="E21" s="14"/>
      <c r="F21" s="14"/>
      <c r="G21" s="14"/>
      <c r="H21" s="14"/>
      <c r="I21" s="14"/>
      <c r="J21" s="14"/>
      <c r="K21" s="14"/>
      <c r="L21" s="14"/>
      <c r="M21" s="14"/>
      <c r="N21" s="14"/>
      <c r="O21" s="14"/>
      <c r="P21" s="14"/>
      <c r="Q21" s="14"/>
      <c r="R21" s="14"/>
      <c r="S21" s="14"/>
      <c r="T21" s="14"/>
      <c r="U21" s="14"/>
      <c r="V21" s="14"/>
      <c r="W21" s="5"/>
    </row>
    <row r="22" spans="2:23" ht="81.75" customHeight="1" x14ac:dyDescent="0.2">
      <c r="B22" s="16" t="s">
        <v>519</v>
      </c>
      <c r="C22" s="16" t="s">
        <v>143</v>
      </c>
      <c r="D22" s="16" t="s">
        <v>144</v>
      </c>
      <c r="E22" s="16" t="s">
        <v>123</v>
      </c>
      <c r="F22" s="16" t="s">
        <v>112</v>
      </c>
      <c r="G22" s="16" t="s">
        <v>145</v>
      </c>
      <c r="H22" s="16" t="s">
        <v>146</v>
      </c>
      <c r="I22" s="14" t="s">
        <v>115</v>
      </c>
      <c r="J22" s="14" t="s">
        <v>39</v>
      </c>
      <c r="K22" s="14" t="s">
        <v>116</v>
      </c>
      <c r="L22" s="26" t="s">
        <v>608</v>
      </c>
      <c r="M22" s="6" t="s">
        <v>609</v>
      </c>
      <c r="N22" s="26">
        <v>1</v>
      </c>
      <c r="O22" s="26"/>
      <c r="P22" s="26"/>
      <c r="Q22" s="26"/>
      <c r="R22" s="26"/>
      <c r="S22" s="26"/>
      <c r="T22" s="26"/>
      <c r="U22" s="26"/>
      <c r="V22" s="26"/>
      <c r="W22" s="26"/>
    </row>
    <row r="23" spans="2:23" ht="78.75" customHeight="1" x14ac:dyDescent="0.2">
      <c r="B23" s="16" t="s">
        <v>520</v>
      </c>
      <c r="C23" s="16" t="s">
        <v>147</v>
      </c>
      <c r="D23" s="16" t="s">
        <v>148</v>
      </c>
      <c r="E23" s="16" t="s">
        <v>149</v>
      </c>
      <c r="F23" s="16" t="s">
        <v>112</v>
      </c>
      <c r="G23" s="16" t="s">
        <v>150</v>
      </c>
      <c r="H23" s="16" t="s">
        <v>146</v>
      </c>
      <c r="I23" s="14" t="s">
        <v>115</v>
      </c>
      <c r="J23" s="14" t="s">
        <v>39</v>
      </c>
      <c r="K23" s="14" t="s">
        <v>116</v>
      </c>
      <c r="L23" s="26" t="s">
        <v>608</v>
      </c>
      <c r="M23" s="6" t="s">
        <v>609</v>
      </c>
      <c r="N23" s="26">
        <v>1</v>
      </c>
      <c r="O23" s="26"/>
      <c r="P23" s="26"/>
      <c r="Q23" s="26"/>
      <c r="R23" s="26"/>
      <c r="S23" s="26"/>
      <c r="T23" s="26"/>
      <c r="U23" s="26"/>
      <c r="V23" s="26"/>
      <c r="W23" s="26"/>
    </row>
    <row r="24" spans="2:23" ht="80.25" customHeight="1" x14ac:dyDescent="0.2">
      <c r="B24" s="16" t="s">
        <v>521</v>
      </c>
      <c r="C24" s="16" t="s">
        <v>151</v>
      </c>
      <c r="D24" s="16" t="s">
        <v>152</v>
      </c>
      <c r="E24" s="16" t="s">
        <v>111</v>
      </c>
      <c r="F24" s="16" t="s">
        <v>112</v>
      </c>
      <c r="G24" s="16" t="s">
        <v>113</v>
      </c>
      <c r="H24" s="16" t="s">
        <v>146</v>
      </c>
      <c r="I24" s="14" t="s">
        <v>115</v>
      </c>
      <c r="J24" s="14" t="s">
        <v>39</v>
      </c>
      <c r="K24" s="14" t="s">
        <v>116</v>
      </c>
      <c r="L24" s="26" t="s">
        <v>608</v>
      </c>
      <c r="M24" s="6" t="s">
        <v>609</v>
      </c>
      <c r="N24" s="26">
        <v>1</v>
      </c>
      <c r="O24" s="26"/>
      <c r="P24" s="26"/>
      <c r="Q24" s="26"/>
      <c r="R24" s="26"/>
      <c r="S24" s="26"/>
      <c r="T24" s="26"/>
      <c r="U24" s="26"/>
      <c r="V24" s="26"/>
      <c r="W24" s="26"/>
    </row>
    <row r="25" spans="2:23" ht="82.5" customHeight="1" x14ac:dyDescent="0.2">
      <c r="B25" s="16" t="s">
        <v>522</v>
      </c>
      <c r="C25" s="16" t="s">
        <v>153</v>
      </c>
      <c r="D25" s="16" t="s">
        <v>154</v>
      </c>
      <c r="E25" s="16" t="s">
        <v>119</v>
      </c>
      <c r="F25" s="16" t="s">
        <v>112</v>
      </c>
      <c r="G25" s="16" t="s">
        <v>120</v>
      </c>
      <c r="H25" s="16" t="s">
        <v>146</v>
      </c>
      <c r="I25" s="14" t="s">
        <v>115</v>
      </c>
      <c r="J25" s="14" t="s">
        <v>39</v>
      </c>
      <c r="K25" s="14" t="s">
        <v>116</v>
      </c>
      <c r="L25" s="26" t="s">
        <v>608</v>
      </c>
      <c r="M25" s="6" t="s">
        <v>609</v>
      </c>
      <c r="N25" s="26">
        <v>1</v>
      </c>
      <c r="O25" s="26"/>
      <c r="P25" s="26"/>
      <c r="Q25" s="26"/>
      <c r="R25" s="26"/>
      <c r="S25" s="26"/>
      <c r="T25" s="26"/>
      <c r="U25" s="26"/>
      <c r="V25" s="26"/>
      <c r="W25" s="26"/>
    </row>
    <row r="26" spans="2:23" ht="81.75" customHeight="1" x14ac:dyDescent="0.2">
      <c r="B26" s="16" t="s">
        <v>523</v>
      </c>
      <c r="C26" s="16" t="s">
        <v>155</v>
      </c>
      <c r="D26" s="16" t="s">
        <v>156</v>
      </c>
      <c r="E26" s="16" t="s">
        <v>139</v>
      </c>
      <c r="F26" s="16" t="s">
        <v>112</v>
      </c>
      <c r="G26" s="16" t="s">
        <v>157</v>
      </c>
      <c r="H26" s="16" t="s">
        <v>146</v>
      </c>
      <c r="I26" s="14" t="s">
        <v>115</v>
      </c>
      <c r="J26" s="14" t="s">
        <v>39</v>
      </c>
      <c r="K26" s="14" t="s">
        <v>116</v>
      </c>
      <c r="L26" s="26" t="s">
        <v>608</v>
      </c>
      <c r="M26" s="6" t="s">
        <v>609</v>
      </c>
      <c r="N26" s="26">
        <v>1</v>
      </c>
      <c r="O26" s="26"/>
      <c r="P26" s="26"/>
      <c r="Q26" s="26"/>
      <c r="R26" s="26"/>
      <c r="S26" s="26"/>
      <c r="T26" s="26"/>
      <c r="U26" s="26"/>
      <c r="V26" s="26"/>
      <c r="W26" s="26"/>
    </row>
    <row r="27" spans="2:23" ht="36" x14ac:dyDescent="0.2">
      <c r="B27" s="73" t="s">
        <v>478</v>
      </c>
      <c r="C27" s="73"/>
      <c r="D27" s="73" t="s">
        <v>158</v>
      </c>
      <c r="E27" s="14"/>
      <c r="F27" s="14"/>
      <c r="G27" s="14"/>
      <c r="H27" s="14"/>
      <c r="I27" s="14"/>
      <c r="J27" s="14"/>
      <c r="K27" s="14"/>
      <c r="L27" s="14"/>
      <c r="M27" s="14"/>
      <c r="N27" s="14"/>
      <c r="O27" s="14"/>
      <c r="P27" s="14"/>
      <c r="Q27" s="14"/>
      <c r="R27" s="14"/>
      <c r="S27" s="14"/>
      <c r="T27" s="14"/>
      <c r="U27" s="14"/>
      <c r="V27" s="14"/>
      <c r="W27" s="14"/>
    </row>
    <row r="28" spans="2:23" ht="36" x14ac:dyDescent="0.2">
      <c r="B28" s="73" t="s">
        <v>479</v>
      </c>
      <c r="C28" s="73"/>
      <c r="D28" s="73" t="s">
        <v>159</v>
      </c>
      <c r="E28" s="14"/>
      <c r="F28" s="14"/>
      <c r="G28" s="14"/>
      <c r="H28" s="14"/>
      <c r="I28" s="14"/>
      <c r="J28" s="14"/>
      <c r="K28" s="14"/>
      <c r="L28" s="14"/>
      <c r="M28" s="14"/>
      <c r="N28" s="14"/>
      <c r="O28" s="14"/>
      <c r="P28" s="14"/>
      <c r="Q28" s="14"/>
      <c r="R28" s="14"/>
      <c r="S28" s="14"/>
      <c r="T28" s="14"/>
      <c r="U28" s="14"/>
      <c r="V28" s="14"/>
      <c r="W28" s="14"/>
    </row>
    <row r="29" spans="2:23" ht="36" x14ac:dyDescent="0.2">
      <c r="B29" s="73" t="s">
        <v>480</v>
      </c>
      <c r="C29" s="73"/>
      <c r="D29" s="73" t="s">
        <v>160</v>
      </c>
      <c r="E29" s="14"/>
      <c r="F29" s="14"/>
      <c r="G29" s="14"/>
      <c r="H29" s="14"/>
      <c r="I29" s="14"/>
      <c r="J29" s="14"/>
      <c r="K29" s="14"/>
      <c r="L29" s="14"/>
      <c r="M29" s="14"/>
      <c r="N29" s="14"/>
      <c r="O29" s="14"/>
      <c r="P29" s="14"/>
      <c r="Q29" s="14"/>
      <c r="R29" s="14"/>
      <c r="S29" s="14"/>
      <c r="T29" s="14"/>
      <c r="U29" s="14"/>
      <c r="V29" s="14"/>
      <c r="W29" s="14"/>
    </row>
    <row r="30" spans="2:23" ht="120.75" customHeight="1" x14ac:dyDescent="0.2">
      <c r="B30" s="16" t="s">
        <v>524</v>
      </c>
      <c r="C30" s="16" t="s">
        <v>161</v>
      </c>
      <c r="D30" s="16" t="s">
        <v>162</v>
      </c>
      <c r="E30" s="16" t="s">
        <v>111</v>
      </c>
      <c r="F30" s="16" t="s">
        <v>163</v>
      </c>
      <c r="G30" s="16" t="s">
        <v>113</v>
      </c>
      <c r="H30" s="16" t="s">
        <v>164</v>
      </c>
      <c r="I30" s="14" t="s">
        <v>115</v>
      </c>
      <c r="J30" s="14" t="s">
        <v>165</v>
      </c>
      <c r="K30" s="14" t="s">
        <v>116</v>
      </c>
      <c r="L30" s="26" t="s">
        <v>610</v>
      </c>
      <c r="M30" s="6" t="s">
        <v>611</v>
      </c>
      <c r="N30" s="26">
        <v>3727</v>
      </c>
      <c r="O30" s="6" t="s">
        <v>612</v>
      </c>
      <c r="P30" s="6" t="s">
        <v>613</v>
      </c>
      <c r="Q30" s="14">
        <v>1</v>
      </c>
      <c r="R30" s="26"/>
      <c r="S30" s="26"/>
      <c r="T30" s="26"/>
      <c r="U30" s="26"/>
      <c r="V30" s="26"/>
      <c r="W30" s="26"/>
    </row>
    <row r="31" spans="2:23" ht="36" x14ac:dyDescent="0.2">
      <c r="B31" s="73" t="s">
        <v>481</v>
      </c>
      <c r="C31" s="73"/>
      <c r="D31" s="73" t="s">
        <v>166</v>
      </c>
      <c r="E31" s="14"/>
      <c r="F31" s="14"/>
      <c r="G31" s="14"/>
      <c r="H31" s="14"/>
      <c r="I31" s="14"/>
      <c r="J31" s="14"/>
      <c r="K31" s="14"/>
      <c r="L31" s="14"/>
      <c r="M31" s="14"/>
      <c r="N31" s="14"/>
      <c r="O31" s="14"/>
      <c r="P31" s="14"/>
      <c r="Q31" s="14"/>
      <c r="R31" s="14"/>
      <c r="S31" s="14"/>
      <c r="T31" s="14"/>
      <c r="U31" s="14"/>
      <c r="V31" s="14"/>
      <c r="W31" s="14"/>
    </row>
    <row r="32" spans="2:23" ht="48" x14ac:dyDescent="0.2">
      <c r="B32" s="16" t="s">
        <v>915</v>
      </c>
      <c r="C32" s="16" t="s">
        <v>167</v>
      </c>
      <c r="D32" s="16" t="s">
        <v>168</v>
      </c>
      <c r="E32" s="16" t="s">
        <v>128</v>
      </c>
      <c r="F32" s="16" t="s">
        <v>163</v>
      </c>
      <c r="G32" s="16" t="s">
        <v>150</v>
      </c>
      <c r="H32" s="16" t="s">
        <v>169</v>
      </c>
      <c r="I32" s="14" t="s">
        <v>115</v>
      </c>
      <c r="J32" s="14" t="s">
        <v>165</v>
      </c>
      <c r="K32" s="14" t="s">
        <v>116</v>
      </c>
      <c r="L32" s="26" t="s">
        <v>614</v>
      </c>
      <c r="M32" s="6" t="s">
        <v>615</v>
      </c>
      <c r="N32" s="26">
        <v>1</v>
      </c>
      <c r="O32" s="26"/>
      <c r="P32" s="26"/>
      <c r="Q32" s="26"/>
      <c r="R32" s="26"/>
      <c r="S32" s="26"/>
      <c r="T32" s="26"/>
      <c r="U32" s="26"/>
      <c r="V32" s="26"/>
      <c r="W32" s="26"/>
    </row>
    <row r="33" spans="2:23" ht="48" x14ac:dyDescent="0.2">
      <c r="B33" s="16" t="s">
        <v>525</v>
      </c>
      <c r="C33" s="16" t="s">
        <v>170</v>
      </c>
      <c r="D33" s="16" t="s">
        <v>171</v>
      </c>
      <c r="E33" s="16" t="s">
        <v>123</v>
      </c>
      <c r="F33" s="16" t="s">
        <v>163</v>
      </c>
      <c r="G33" s="16" t="s">
        <v>124</v>
      </c>
      <c r="H33" s="16" t="s">
        <v>169</v>
      </c>
      <c r="I33" s="14" t="s">
        <v>115</v>
      </c>
      <c r="J33" s="14" t="s">
        <v>165</v>
      </c>
      <c r="K33" s="14" t="s">
        <v>116</v>
      </c>
      <c r="L33" s="26" t="s">
        <v>614</v>
      </c>
      <c r="M33" s="6" t="s">
        <v>615</v>
      </c>
      <c r="N33" s="26">
        <v>1</v>
      </c>
      <c r="O33" s="26"/>
      <c r="P33" s="26"/>
      <c r="Q33" s="26"/>
      <c r="R33" s="26"/>
      <c r="S33" s="26"/>
      <c r="T33" s="26"/>
      <c r="U33" s="26"/>
      <c r="V33" s="26"/>
      <c r="W33" s="26"/>
    </row>
    <row r="34" spans="2:23" ht="36" x14ac:dyDescent="0.2">
      <c r="B34" s="73" t="s">
        <v>482</v>
      </c>
      <c r="C34" s="73"/>
      <c r="D34" s="73" t="s">
        <v>172</v>
      </c>
      <c r="E34" s="14"/>
      <c r="F34" s="14"/>
      <c r="G34" s="14"/>
      <c r="H34" s="14"/>
      <c r="I34" s="14"/>
      <c r="J34" s="14"/>
      <c r="K34" s="14"/>
      <c r="L34" s="14"/>
      <c r="M34" s="14"/>
      <c r="N34" s="14"/>
      <c r="O34" s="14"/>
      <c r="P34" s="14"/>
      <c r="Q34" s="14"/>
      <c r="R34" s="14"/>
      <c r="S34" s="14"/>
      <c r="T34" s="14"/>
      <c r="U34" s="14"/>
      <c r="V34" s="14"/>
      <c r="W34" s="14"/>
    </row>
    <row r="35" spans="2:23" ht="24" x14ac:dyDescent="0.2">
      <c r="B35" s="73" t="s">
        <v>483</v>
      </c>
      <c r="C35" s="73"/>
      <c r="D35" s="73" t="s">
        <v>173</v>
      </c>
      <c r="E35" s="14"/>
      <c r="F35" s="14"/>
      <c r="G35" s="14"/>
      <c r="H35" s="14"/>
      <c r="I35" s="14"/>
      <c r="J35" s="14"/>
      <c r="K35" s="14"/>
      <c r="L35" s="14"/>
      <c r="M35" s="14"/>
      <c r="N35" s="14"/>
      <c r="O35" s="14"/>
      <c r="P35" s="14"/>
      <c r="Q35" s="14"/>
      <c r="R35" s="14"/>
      <c r="S35" s="14"/>
      <c r="T35" s="14"/>
      <c r="U35" s="14"/>
      <c r="V35" s="14"/>
      <c r="W35" s="14"/>
    </row>
    <row r="36" spans="2:23" ht="36" x14ac:dyDescent="0.2">
      <c r="B36" s="73" t="s">
        <v>484</v>
      </c>
      <c r="C36" s="73"/>
      <c r="D36" s="73" t="s">
        <v>174</v>
      </c>
      <c r="E36" s="14"/>
      <c r="F36" s="14"/>
      <c r="G36" s="14"/>
      <c r="H36" s="14"/>
      <c r="I36" s="14"/>
      <c r="J36" s="14"/>
      <c r="K36" s="14"/>
      <c r="L36" s="14"/>
      <c r="M36" s="14"/>
      <c r="N36" s="14"/>
      <c r="O36" s="14"/>
      <c r="P36" s="14"/>
      <c r="Q36" s="14"/>
      <c r="R36" s="14"/>
      <c r="S36" s="14"/>
      <c r="T36" s="14"/>
      <c r="U36" s="14"/>
      <c r="V36" s="14"/>
      <c r="W36" s="14"/>
    </row>
    <row r="37" spans="2:23" ht="104.25" customHeight="1" x14ac:dyDescent="0.2">
      <c r="B37" s="16" t="s">
        <v>526</v>
      </c>
      <c r="C37" s="6" t="s">
        <v>175</v>
      </c>
      <c r="D37" s="16" t="s">
        <v>176</v>
      </c>
      <c r="E37" s="16" t="s">
        <v>177</v>
      </c>
      <c r="F37" s="16" t="s">
        <v>178</v>
      </c>
      <c r="G37" s="16" t="s">
        <v>113</v>
      </c>
      <c r="H37" s="16" t="s">
        <v>179</v>
      </c>
      <c r="I37" s="14" t="s">
        <v>115</v>
      </c>
      <c r="J37" s="14" t="s">
        <v>39</v>
      </c>
      <c r="K37" s="14" t="s">
        <v>116</v>
      </c>
      <c r="L37" s="26" t="s">
        <v>616</v>
      </c>
      <c r="M37" s="6" t="s">
        <v>617</v>
      </c>
      <c r="N37" s="26">
        <v>1</v>
      </c>
      <c r="O37" s="6" t="s">
        <v>618</v>
      </c>
      <c r="P37" s="6" t="s">
        <v>619</v>
      </c>
      <c r="Q37" s="14">
        <v>16</v>
      </c>
      <c r="R37" s="6" t="s">
        <v>620</v>
      </c>
      <c r="S37" s="6" t="s">
        <v>621</v>
      </c>
      <c r="T37" s="14">
        <v>40</v>
      </c>
      <c r="U37" s="26"/>
      <c r="V37" s="26"/>
      <c r="W37" s="26"/>
    </row>
    <row r="38" spans="2:23" ht="103.5" customHeight="1" x14ac:dyDescent="0.2">
      <c r="B38" s="16" t="s">
        <v>527</v>
      </c>
      <c r="C38" s="16" t="s">
        <v>180</v>
      </c>
      <c r="D38" s="16" t="s">
        <v>181</v>
      </c>
      <c r="E38" s="16" t="s">
        <v>123</v>
      </c>
      <c r="F38" s="16" t="s">
        <v>178</v>
      </c>
      <c r="G38" s="16" t="s">
        <v>124</v>
      </c>
      <c r="H38" s="16" t="s">
        <v>179</v>
      </c>
      <c r="I38" s="14" t="s">
        <v>115</v>
      </c>
      <c r="J38" s="14" t="s">
        <v>39</v>
      </c>
      <c r="K38" s="14" t="s">
        <v>116</v>
      </c>
      <c r="L38" s="26" t="s">
        <v>616</v>
      </c>
      <c r="M38" s="6" t="s">
        <v>617</v>
      </c>
      <c r="N38" s="26">
        <v>1</v>
      </c>
      <c r="O38" s="6" t="s">
        <v>618</v>
      </c>
      <c r="P38" s="6" t="s">
        <v>619</v>
      </c>
      <c r="Q38" s="14">
        <v>37</v>
      </c>
      <c r="R38" s="6" t="s">
        <v>620</v>
      </c>
      <c r="S38" s="6" t="s">
        <v>621</v>
      </c>
      <c r="T38" s="14">
        <v>25</v>
      </c>
      <c r="U38" s="26"/>
      <c r="V38" s="26"/>
      <c r="W38" s="26"/>
    </row>
    <row r="39" spans="2:23" ht="104.25" customHeight="1" x14ac:dyDescent="0.2">
      <c r="B39" s="16" t="s">
        <v>528</v>
      </c>
      <c r="C39" s="16" t="s">
        <v>182</v>
      </c>
      <c r="D39" s="16" t="s">
        <v>183</v>
      </c>
      <c r="E39" s="16" t="s">
        <v>184</v>
      </c>
      <c r="F39" s="16" t="s">
        <v>178</v>
      </c>
      <c r="G39" s="16" t="s">
        <v>157</v>
      </c>
      <c r="H39" s="16" t="s">
        <v>179</v>
      </c>
      <c r="I39" s="14" t="s">
        <v>115</v>
      </c>
      <c r="J39" s="14" t="s">
        <v>39</v>
      </c>
      <c r="K39" s="14" t="s">
        <v>116</v>
      </c>
      <c r="L39" s="26" t="s">
        <v>616</v>
      </c>
      <c r="M39" s="6" t="s">
        <v>617</v>
      </c>
      <c r="N39" s="26">
        <v>1</v>
      </c>
      <c r="O39" s="6" t="s">
        <v>618</v>
      </c>
      <c r="P39" s="6" t="s">
        <v>619</v>
      </c>
      <c r="Q39" s="14">
        <v>16</v>
      </c>
      <c r="R39" s="6" t="s">
        <v>620</v>
      </c>
      <c r="S39" s="6" t="s">
        <v>621</v>
      </c>
      <c r="T39" s="14">
        <v>10</v>
      </c>
      <c r="U39" s="26"/>
      <c r="V39" s="26"/>
      <c r="W39" s="26"/>
    </row>
    <row r="40" spans="2:23" ht="105" customHeight="1" x14ac:dyDescent="0.2">
      <c r="B40" s="16" t="s">
        <v>529</v>
      </c>
      <c r="C40" s="16" t="s">
        <v>185</v>
      </c>
      <c r="D40" s="16" t="s">
        <v>186</v>
      </c>
      <c r="E40" s="16" t="s">
        <v>187</v>
      </c>
      <c r="F40" s="16" t="s">
        <v>178</v>
      </c>
      <c r="G40" s="16" t="s">
        <v>120</v>
      </c>
      <c r="H40" s="16" t="s">
        <v>179</v>
      </c>
      <c r="I40" s="14" t="s">
        <v>115</v>
      </c>
      <c r="J40" s="14" t="s">
        <v>39</v>
      </c>
      <c r="K40" s="14" t="s">
        <v>116</v>
      </c>
      <c r="L40" s="26" t="s">
        <v>616</v>
      </c>
      <c r="M40" s="6" t="s">
        <v>617</v>
      </c>
      <c r="N40" s="26">
        <v>1</v>
      </c>
      <c r="O40" s="6" t="s">
        <v>618</v>
      </c>
      <c r="P40" s="6" t="s">
        <v>619</v>
      </c>
      <c r="Q40" s="14">
        <v>25</v>
      </c>
      <c r="R40" s="6" t="s">
        <v>620</v>
      </c>
      <c r="S40" s="6" t="s">
        <v>621</v>
      </c>
      <c r="T40" s="14">
        <v>20</v>
      </c>
      <c r="U40" s="26"/>
      <c r="V40" s="26"/>
      <c r="W40" s="26"/>
    </row>
    <row r="41" spans="2:23" ht="48" x14ac:dyDescent="0.2">
      <c r="B41" s="73" t="s">
        <v>485</v>
      </c>
      <c r="C41" s="73"/>
      <c r="D41" s="73" t="s">
        <v>188</v>
      </c>
      <c r="E41" s="14"/>
      <c r="F41" s="14"/>
      <c r="G41" s="14"/>
      <c r="H41" s="14"/>
      <c r="I41" s="14"/>
      <c r="J41" s="14"/>
      <c r="K41" s="14"/>
      <c r="L41" s="14"/>
      <c r="M41" s="14"/>
      <c r="N41" s="14"/>
      <c r="O41" s="14"/>
      <c r="P41" s="14"/>
      <c r="Q41" s="14"/>
      <c r="R41" s="14"/>
      <c r="S41" s="14"/>
      <c r="T41" s="14"/>
      <c r="U41" s="14"/>
      <c r="V41" s="14"/>
      <c r="W41" s="14"/>
    </row>
    <row r="42" spans="2:23" ht="24" x14ac:dyDescent="0.2">
      <c r="B42" s="73" t="s">
        <v>486</v>
      </c>
      <c r="C42" s="73"/>
      <c r="D42" s="73" t="s">
        <v>189</v>
      </c>
      <c r="E42" s="14"/>
      <c r="F42" s="14"/>
      <c r="G42" s="14"/>
      <c r="H42" s="14"/>
      <c r="I42" s="14"/>
      <c r="J42" s="14"/>
      <c r="K42" s="14"/>
      <c r="L42" s="14"/>
      <c r="M42" s="14"/>
      <c r="N42" s="14"/>
      <c r="O42" s="14"/>
      <c r="P42" s="14"/>
      <c r="Q42" s="14"/>
      <c r="R42" s="14"/>
      <c r="S42" s="14"/>
      <c r="T42" s="14"/>
      <c r="U42" s="14"/>
      <c r="V42" s="14"/>
      <c r="W42" s="14"/>
    </row>
    <row r="43" spans="2:23" ht="48" x14ac:dyDescent="0.2">
      <c r="B43" s="16" t="s">
        <v>530</v>
      </c>
      <c r="C43" s="16" t="s">
        <v>190</v>
      </c>
      <c r="D43" s="16" t="s">
        <v>191</v>
      </c>
      <c r="E43" s="16" t="s">
        <v>139</v>
      </c>
      <c r="F43" s="16" t="s">
        <v>178</v>
      </c>
      <c r="G43" s="16" t="s">
        <v>157</v>
      </c>
      <c r="H43" s="16" t="s">
        <v>192</v>
      </c>
      <c r="I43" s="14" t="s">
        <v>115</v>
      </c>
      <c r="J43" s="14" t="s">
        <v>39</v>
      </c>
      <c r="K43" s="14" t="s">
        <v>116</v>
      </c>
      <c r="L43" s="26" t="s">
        <v>622</v>
      </c>
      <c r="M43" s="6" t="s">
        <v>623</v>
      </c>
      <c r="N43" s="26">
        <v>8</v>
      </c>
      <c r="O43" s="26"/>
      <c r="P43" s="26"/>
      <c r="Q43" s="26"/>
      <c r="R43" s="26"/>
      <c r="S43" s="26"/>
      <c r="T43" s="26"/>
      <c r="U43" s="26"/>
      <c r="V43" s="26"/>
      <c r="W43" s="26"/>
    </row>
    <row r="44" spans="2:23" ht="48" x14ac:dyDescent="0.2">
      <c r="B44" s="16" t="s">
        <v>531</v>
      </c>
      <c r="C44" s="16" t="s">
        <v>193</v>
      </c>
      <c r="D44" s="16" t="s">
        <v>194</v>
      </c>
      <c r="E44" s="16" t="s">
        <v>123</v>
      </c>
      <c r="F44" s="16" t="s">
        <v>178</v>
      </c>
      <c r="G44" s="16" t="s">
        <v>124</v>
      </c>
      <c r="H44" s="16" t="s">
        <v>192</v>
      </c>
      <c r="I44" s="14" t="s">
        <v>115</v>
      </c>
      <c r="J44" s="14" t="s">
        <v>39</v>
      </c>
      <c r="K44" s="14" t="s">
        <v>116</v>
      </c>
      <c r="L44" s="26" t="s">
        <v>622</v>
      </c>
      <c r="M44" s="6" t="s">
        <v>623</v>
      </c>
      <c r="N44" s="26">
        <v>36</v>
      </c>
      <c r="O44" s="26"/>
      <c r="P44" s="26"/>
      <c r="Q44" s="26"/>
      <c r="R44" s="26"/>
      <c r="S44" s="26"/>
      <c r="T44" s="26"/>
      <c r="U44" s="26"/>
      <c r="V44" s="26"/>
      <c r="W44" s="26"/>
    </row>
    <row r="45" spans="2:23" ht="48" x14ac:dyDescent="0.2">
      <c r="B45" s="16" t="s">
        <v>532</v>
      </c>
      <c r="C45" s="16" t="s">
        <v>195</v>
      </c>
      <c r="D45" s="16" t="s">
        <v>196</v>
      </c>
      <c r="E45" s="16" t="s">
        <v>128</v>
      </c>
      <c r="F45" s="16" t="s">
        <v>178</v>
      </c>
      <c r="G45" s="16" t="s">
        <v>150</v>
      </c>
      <c r="H45" s="16" t="s">
        <v>192</v>
      </c>
      <c r="I45" s="14" t="s">
        <v>115</v>
      </c>
      <c r="J45" s="14" t="s">
        <v>39</v>
      </c>
      <c r="K45" s="14" t="s">
        <v>116</v>
      </c>
      <c r="L45" s="26" t="s">
        <v>622</v>
      </c>
      <c r="M45" s="6" t="s">
        <v>623</v>
      </c>
      <c r="N45" s="26">
        <v>6</v>
      </c>
      <c r="O45" s="26"/>
      <c r="P45" s="26"/>
      <c r="Q45" s="26"/>
      <c r="R45" s="26"/>
      <c r="S45" s="26"/>
      <c r="T45" s="26"/>
      <c r="U45" s="26"/>
      <c r="V45" s="26"/>
      <c r="W45" s="26"/>
    </row>
    <row r="46" spans="2:23" ht="48" x14ac:dyDescent="0.2">
      <c r="B46" s="16" t="s">
        <v>533</v>
      </c>
      <c r="C46" s="16" t="s">
        <v>197</v>
      </c>
      <c r="D46" s="16" t="s">
        <v>198</v>
      </c>
      <c r="E46" s="16" t="s">
        <v>111</v>
      </c>
      <c r="F46" s="16" t="s">
        <v>178</v>
      </c>
      <c r="G46" s="16" t="s">
        <v>113</v>
      </c>
      <c r="H46" s="16" t="s">
        <v>192</v>
      </c>
      <c r="I46" s="14" t="s">
        <v>115</v>
      </c>
      <c r="J46" s="14" t="s">
        <v>39</v>
      </c>
      <c r="K46" s="14" t="s">
        <v>116</v>
      </c>
      <c r="L46" s="26" t="s">
        <v>622</v>
      </c>
      <c r="M46" s="6" t="s">
        <v>623</v>
      </c>
      <c r="N46" s="26">
        <v>3</v>
      </c>
      <c r="O46" s="26"/>
      <c r="P46" s="26"/>
      <c r="Q46" s="26"/>
      <c r="R46" s="26"/>
      <c r="S46" s="26"/>
      <c r="T46" s="26"/>
      <c r="U46" s="26"/>
      <c r="V46" s="26"/>
      <c r="W46" s="26"/>
    </row>
    <row r="47" spans="2:23" ht="48" x14ac:dyDescent="0.2">
      <c r="B47" s="16" t="s">
        <v>534</v>
      </c>
      <c r="C47" s="16" t="s">
        <v>199</v>
      </c>
      <c r="D47" s="16" t="s">
        <v>200</v>
      </c>
      <c r="E47" s="16" t="s">
        <v>119</v>
      </c>
      <c r="F47" s="16" t="s">
        <v>178</v>
      </c>
      <c r="G47" s="16" t="s">
        <v>120</v>
      </c>
      <c r="H47" s="16" t="s">
        <v>192</v>
      </c>
      <c r="I47" s="14" t="s">
        <v>115</v>
      </c>
      <c r="J47" s="14" t="s">
        <v>39</v>
      </c>
      <c r="K47" s="14" t="s">
        <v>116</v>
      </c>
      <c r="L47" s="26" t="s">
        <v>622</v>
      </c>
      <c r="M47" s="6" t="s">
        <v>623</v>
      </c>
      <c r="N47" s="26">
        <v>13</v>
      </c>
      <c r="O47" s="26"/>
      <c r="P47" s="26"/>
      <c r="Q47" s="26"/>
      <c r="R47" s="26"/>
      <c r="S47" s="26"/>
      <c r="T47" s="26"/>
      <c r="U47" s="26"/>
      <c r="V47" s="26"/>
      <c r="W47" s="26"/>
    </row>
    <row r="48" spans="2:23" ht="36" x14ac:dyDescent="0.2">
      <c r="B48" s="73" t="s">
        <v>487</v>
      </c>
      <c r="C48" s="73"/>
      <c r="D48" s="73" t="s">
        <v>201</v>
      </c>
      <c r="E48" s="14"/>
      <c r="F48" s="14"/>
      <c r="G48" s="14"/>
      <c r="H48" s="14"/>
      <c r="I48" s="14"/>
      <c r="J48" s="14"/>
      <c r="K48" s="14"/>
      <c r="L48" s="14"/>
      <c r="M48" s="14"/>
      <c r="N48" s="14"/>
      <c r="O48" s="14"/>
      <c r="P48" s="14"/>
      <c r="Q48" s="14"/>
      <c r="R48" s="14"/>
      <c r="S48" s="14"/>
      <c r="T48" s="14"/>
      <c r="U48" s="14"/>
      <c r="V48" s="14"/>
      <c r="W48" s="14"/>
    </row>
    <row r="49" spans="2:23" ht="129" customHeight="1" x14ac:dyDescent="0.2">
      <c r="B49" s="16" t="s">
        <v>535</v>
      </c>
      <c r="C49" s="16" t="s">
        <v>202</v>
      </c>
      <c r="D49" s="64" t="s">
        <v>203</v>
      </c>
      <c r="E49" s="7" t="s">
        <v>204</v>
      </c>
      <c r="F49" s="6" t="s">
        <v>205</v>
      </c>
      <c r="G49" s="64" t="s">
        <v>150</v>
      </c>
      <c r="H49" s="64" t="s">
        <v>206</v>
      </c>
      <c r="I49" s="14" t="s">
        <v>115</v>
      </c>
      <c r="J49" s="14" t="s">
        <v>39</v>
      </c>
      <c r="K49" s="14" t="s">
        <v>116</v>
      </c>
      <c r="L49" s="14" t="s">
        <v>624</v>
      </c>
      <c r="M49" s="16" t="s">
        <v>625</v>
      </c>
      <c r="N49" s="14">
        <v>3</v>
      </c>
      <c r="O49" s="81" t="s">
        <v>626</v>
      </c>
      <c r="P49" s="7" t="s">
        <v>627</v>
      </c>
      <c r="Q49" s="81">
        <v>3282</v>
      </c>
      <c r="R49" s="26"/>
      <c r="S49" s="26"/>
      <c r="T49" s="26"/>
      <c r="U49" s="26"/>
      <c r="V49" s="26"/>
      <c r="W49" s="26"/>
    </row>
    <row r="50" spans="2:23" ht="129.75" customHeight="1" x14ac:dyDescent="0.2">
      <c r="B50" s="16" t="s">
        <v>536</v>
      </c>
      <c r="C50" s="16" t="s">
        <v>207</v>
      </c>
      <c r="D50" s="16" t="s">
        <v>208</v>
      </c>
      <c r="E50" s="6" t="s">
        <v>111</v>
      </c>
      <c r="F50" s="6" t="s">
        <v>205</v>
      </c>
      <c r="G50" s="16" t="s">
        <v>113</v>
      </c>
      <c r="H50" s="64" t="s">
        <v>206</v>
      </c>
      <c r="I50" s="14" t="s">
        <v>115</v>
      </c>
      <c r="J50" s="14" t="s">
        <v>39</v>
      </c>
      <c r="K50" s="14" t="s">
        <v>116</v>
      </c>
      <c r="L50" s="14" t="s">
        <v>624</v>
      </c>
      <c r="M50" s="16" t="s">
        <v>625</v>
      </c>
      <c r="N50" s="14">
        <v>4</v>
      </c>
      <c r="O50" s="81" t="s">
        <v>626</v>
      </c>
      <c r="P50" s="7" t="s">
        <v>627</v>
      </c>
      <c r="Q50" s="81">
        <v>6000</v>
      </c>
      <c r="R50" s="26"/>
      <c r="S50" s="26"/>
      <c r="T50" s="26"/>
      <c r="U50" s="26"/>
      <c r="V50" s="26"/>
      <c r="W50" s="26"/>
    </row>
    <row r="51" spans="2:23" ht="130.5" customHeight="1" x14ac:dyDescent="0.2">
      <c r="B51" s="16" t="s">
        <v>537</v>
      </c>
      <c r="C51" s="16" t="s">
        <v>209</v>
      </c>
      <c r="D51" s="64" t="s">
        <v>210</v>
      </c>
      <c r="E51" s="7" t="s">
        <v>211</v>
      </c>
      <c r="F51" s="6" t="s">
        <v>205</v>
      </c>
      <c r="G51" s="64" t="s">
        <v>124</v>
      </c>
      <c r="H51" s="64" t="s">
        <v>206</v>
      </c>
      <c r="I51" s="14" t="s">
        <v>115</v>
      </c>
      <c r="J51" s="14" t="s">
        <v>39</v>
      </c>
      <c r="K51" s="14" t="s">
        <v>116</v>
      </c>
      <c r="L51" s="14" t="s">
        <v>624</v>
      </c>
      <c r="M51" s="16" t="s">
        <v>625</v>
      </c>
      <c r="N51" s="14">
        <v>1</v>
      </c>
      <c r="O51" s="81" t="s">
        <v>626</v>
      </c>
      <c r="P51" s="64" t="s">
        <v>627</v>
      </c>
      <c r="Q51" s="83">
        <v>665</v>
      </c>
      <c r="R51" s="26"/>
      <c r="S51" s="26"/>
      <c r="T51" s="26"/>
      <c r="U51" s="26"/>
      <c r="V51" s="26"/>
      <c r="W51" s="26"/>
    </row>
    <row r="52" spans="2:23" ht="133.5" customHeight="1" x14ac:dyDescent="0.2">
      <c r="B52" s="16" t="s">
        <v>538</v>
      </c>
      <c r="C52" s="16" t="s">
        <v>212</v>
      </c>
      <c r="D52" s="64" t="s">
        <v>213</v>
      </c>
      <c r="E52" s="7" t="s">
        <v>214</v>
      </c>
      <c r="F52" s="6" t="s">
        <v>205</v>
      </c>
      <c r="G52" s="64" t="s">
        <v>124</v>
      </c>
      <c r="H52" s="64" t="s">
        <v>206</v>
      </c>
      <c r="I52" s="14" t="s">
        <v>115</v>
      </c>
      <c r="J52" s="14" t="s">
        <v>39</v>
      </c>
      <c r="K52" s="14" t="s">
        <v>116</v>
      </c>
      <c r="L52" s="14" t="s">
        <v>624</v>
      </c>
      <c r="M52" s="16" t="s">
        <v>625</v>
      </c>
      <c r="N52" s="14">
        <v>1</v>
      </c>
      <c r="O52" s="81" t="s">
        <v>626</v>
      </c>
      <c r="P52" s="64" t="s">
        <v>627</v>
      </c>
      <c r="Q52" s="81">
        <v>1699</v>
      </c>
      <c r="R52" s="26"/>
      <c r="S52" s="26"/>
      <c r="T52" s="26"/>
      <c r="U52" s="26"/>
      <c r="V52" s="26"/>
      <c r="W52" s="26"/>
    </row>
    <row r="53" spans="2:23" ht="133.5" customHeight="1" x14ac:dyDescent="0.2">
      <c r="B53" s="6" t="s">
        <v>539</v>
      </c>
      <c r="C53" s="16" t="s">
        <v>215</v>
      </c>
      <c r="D53" s="16" t="s">
        <v>216</v>
      </c>
      <c r="E53" s="6" t="s">
        <v>217</v>
      </c>
      <c r="F53" s="6" t="s">
        <v>205</v>
      </c>
      <c r="G53" s="6" t="s">
        <v>124</v>
      </c>
      <c r="H53" s="64" t="s">
        <v>206</v>
      </c>
      <c r="I53" s="26" t="s">
        <v>115</v>
      </c>
      <c r="J53" s="26" t="s">
        <v>39</v>
      </c>
      <c r="K53" s="14" t="s">
        <v>116</v>
      </c>
      <c r="L53" s="26" t="s">
        <v>624</v>
      </c>
      <c r="M53" s="16" t="s">
        <v>625</v>
      </c>
      <c r="N53" s="26">
        <v>1</v>
      </c>
      <c r="O53" s="26" t="s">
        <v>626</v>
      </c>
      <c r="P53" s="16" t="s">
        <v>627</v>
      </c>
      <c r="Q53" s="26">
        <v>2521</v>
      </c>
      <c r="R53" s="26"/>
      <c r="S53" s="26"/>
      <c r="T53" s="26"/>
      <c r="U53" s="26"/>
      <c r="V53" s="26"/>
      <c r="W53" s="26"/>
    </row>
    <row r="54" spans="2:23" ht="128.25" customHeight="1" x14ac:dyDescent="0.2">
      <c r="B54" s="16" t="s">
        <v>540</v>
      </c>
      <c r="C54" s="16" t="s">
        <v>218</v>
      </c>
      <c r="D54" s="16" t="s">
        <v>219</v>
      </c>
      <c r="E54" s="6" t="s">
        <v>220</v>
      </c>
      <c r="F54" s="6" t="s">
        <v>205</v>
      </c>
      <c r="G54" s="6" t="s">
        <v>124</v>
      </c>
      <c r="H54" s="64" t="s">
        <v>206</v>
      </c>
      <c r="I54" s="26" t="s">
        <v>115</v>
      </c>
      <c r="J54" s="26" t="s">
        <v>39</v>
      </c>
      <c r="K54" s="14" t="s">
        <v>116</v>
      </c>
      <c r="L54" s="26" t="s">
        <v>624</v>
      </c>
      <c r="M54" s="16" t="s">
        <v>625</v>
      </c>
      <c r="N54" s="26">
        <v>1</v>
      </c>
      <c r="O54" s="26" t="s">
        <v>626</v>
      </c>
      <c r="P54" s="16" t="s">
        <v>627</v>
      </c>
      <c r="Q54" s="26">
        <v>461</v>
      </c>
      <c r="R54" s="26"/>
      <c r="S54" s="26"/>
      <c r="T54" s="26"/>
      <c r="U54" s="26"/>
      <c r="V54" s="26"/>
      <c r="W54" s="26"/>
    </row>
    <row r="55" spans="2:23" ht="131.25" customHeight="1" x14ac:dyDescent="0.2">
      <c r="B55" s="6" t="s">
        <v>541</v>
      </c>
      <c r="C55" s="16" t="s">
        <v>221</v>
      </c>
      <c r="D55" s="16" t="s">
        <v>222</v>
      </c>
      <c r="E55" s="6" t="s">
        <v>223</v>
      </c>
      <c r="F55" s="6" t="s">
        <v>205</v>
      </c>
      <c r="G55" s="6" t="s">
        <v>124</v>
      </c>
      <c r="H55" s="64" t="s">
        <v>206</v>
      </c>
      <c r="I55" s="26" t="s">
        <v>115</v>
      </c>
      <c r="J55" s="26" t="s">
        <v>39</v>
      </c>
      <c r="K55" s="14" t="s">
        <v>116</v>
      </c>
      <c r="L55" s="26" t="s">
        <v>624</v>
      </c>
      <c r="M55" s="6" t="s">
        <v>625</v>
      </c>
      <c r="N55" s="26">
        <v>1</v>
      </c>
      <c r="O55" s="26" t="s">
        <v>626</v>
      </c>
      <c r="P55" s="16" t="s">
        <v>627</v>
      </c>
      <c r="Q55" s="26">
        <v>1288</v>
      </c>
      <c r="R55" s="26"/>
      <c r="S55" s="26"/>
      <c r="T55" s="26"/>
      <c r="U55" s="26"/>
      <c r="V55" s="26"/>
      <c r="W55" s="26"/>
    </row>
    <row r="56" spans="2:23" ht="132.75" customHeight="1" x14ac:dyDescent="0.2">
      <c r="B56" s="16" t="s">
        <v>542</v>
      </c>
      <c r="C56" s="16" t="s">
        <v>224</v>
      </c>
      <c r="D56" s="16" t="s">
        <v>225</v>
      </c>
      <c r="E56" s="6" t="s">
        <v>226</v>
      </c>
      <c r="F56" s="6" t="s">
        <v>205</v>
      </c>
      <c r="G56" s="6" t="s">
        <v>124</v>
      </c>
      <c r="H56" s="64" t="s">
        <v>206</v>
      </c>
      <c r="I56" s="26" t="s">
        <v>115</v>
      </c>
      <c r="J56" s="26" t="s">
        <v>39</v>
      </c>
      <c r="K56" s="14" t="s">
        <v>116</v>
      </c>
      <c r="L56" s="26" t="s">
        <v>624</v>
      </c>
      <c r="M56" s="16" t="s">
        <v>625</v>
      </c>
      <c r="N56" s="26">
        <v>1</v>
      </c>
      <c r="O56" s="26" t="s">
        <v>626</v>
      </c>
      <c r="P56" s="16" t="s">
        <v>627</v>
      </c>
      <c r="Q56" s="26">
        <v>1351</v>
      </c>
      <c r="R56" s="26"/>
      <c r="S56" s="26"/>
      <c r="T56" s="26"/>
      <c r="U56" s="26"/>
      <c r="V56" s="26"/>
      <c r="W56" s="26"/>
    </row>
    <row r="57" spans="2:23" ht="130.5" customHeight="1" x14ac:dyDescent="0.2">
      <c r="B57" s="16" t="s">
        <v>543</v>
      </c>
      <c r="C57" s="16" t="s">
        <v>227</v>
      </c>
      <c r="D57" s="16" t="s">
        <v>228</v>
      </c>
      <c r="E57" s="6" t="s">
        <v>229</v>
      </c>
      <c r="F57" s="6" t="s">
        <v>205</v>
      </c>
      <c r="G57" s="6" t="s">
        <v>124</v>
      </c>
      <c r="H57" s="64" t="s">
        <v>206</v>
      </c>
      <c r="I57" s="26" t="s">
        <v>115</v>
      </c>
      <c r="J57" s="26" t="s">
        <v>39</v>
      </c>
      <c r="K57" s="14" t="s">
        <v>116</v>
      </c>
      <c r="L57" s="26" t="s">
        <v>624</v>
      </c>
      <c r="M57" s="16" t="s">
        <v>625</v>
      </c>
      <c r="N57" s="26">
        <v>1</v>
      </c>
      <c r="O57" s="26" t="s">
        <v>626</v>
      </c>
      <c r="P57" s="16" t="s">
        <v>627</v>
      </c>
      <c r="Q57" s="26">
        <v>1437</v>
      </c>
      <c r="R57" s="26"/>
      <c r="S57" s="26"/>
      <c r="T57" s="26"/>
      <c r="U57" s="26"/>
      <c r="V57" s="26"/>
      <c r="W57" s="26"/>
    </row>
    <row r="58" spans="2:23" ht="128.25" customHeight="1" x14ac:dyDescent="0.2">
      <c r="B58" s="16" t="s">
        <v>544</v>
      </c>
      <c r="C58" s="16" t="s">
        <v>230</v>
      </c>
      <c r="D58" s="16" t="s">
        <v>231</v>
      </c>
      <c r="E58" s="6" t="s">
        <v>232</v>
      </c>
      <c r="F58" s="6" t="s">
        <v>205</v>
      </c>
      <c r="G58" s="6" t="s">
        <v>124</v>
      </c>
      <c r="H58" s="64" t="s">
        <v>206</v>
      </c>
      <c r="I58" s="26" t="s">
        <v>115</v>
      </c>
      <c r="J58" s="26" t="s">
        <v>39</v>
      </c>
      <c r="K58" s="14" t="s">
        <v>116</v>
      </c>
      <c r="L58" s="26" t="s">
        <v>624</v>
      </c>
      <c r="M58" s="16" t="s">
        <v>625</v>
      </c>
      <c r="N58" s="26">
        <v>1</v>
      </c>
      <c r="O58" s="26" t="s">
        <v>626</v>
      </c>
      <c r="P58" s="16" t="s">
        <v>627</v>
      </c>
      <c r="Q58" s="26">
        <v>907</v>
      </c>
      <c r="R58" s="26"/>
      <c r="S58" s="26"/>
      <c r="T58" s="26"/>
      <c r="U58" s="26"/>
      <c r="V58" s="26"/>
      <c r="W58" s="26"/>
    </row>
    <row r="59" spans="2:23" ht="131.25" customHeight="1" x14ac:dyDescent="0.2">
      <c r="B59" s="16" t="s">
        <v>545</v>
      </c>
      <c r="C59" s="16" t="s">
        <v>233</v>
      </c>
      <c r="D59" s="16" t="s">
        <v>234</v>
      </c>
      <c r="E59" s="6" t="s">
        <v>235</v>
      </c>
      <c r="F59" s="6" t="s">
        <v>205</v>
      </c>
      <c r="G59" s="6" t="s">
        <v>124</v>
      </c>
      <c r="H59" s="64" t="s">
        <v>206</v>
      </c>
      <c r="I59" s="26" t="s">
        <v>115</v>
      </c>
      <c r="J59" s="26" t="s">
        <v>39</v>
      </c>
      <c r="K59" s="14" t="s">
        <v>116</v>
      </c>
      <c r="L59" s="26" t="s">
        <v>624</v>
      </c>
      <c r="M59" s="16" t="s">
        <v>625</v>
      </c>
      <c r="N59" s="26">
        <v>1</v>
      </c>
      <c r="O59" s="26" t="s">
        <v>626</v>
      </c>
      <c r="P59" s="16" t="s">
        <v>627</v>
      </c>
      <c r="Q59" s="26">
        <v>910</v>
      </c>
      <c r="R59" s="26"/>
      <c r="S59" s="26"/>
      <c r="T59" s="26"/>
      <c r="U59" s="26"/>
      <c r="V59" s="26"/>
      <c r="W59" s="26"/>
    </row>
    <row r="60" spans="2:23" ht="127.5" customHeight="1" x14ac:dyDescent="0.2">
      <c r="B60" s="16" t="s">
        <v>546</v>
      </c>
      <c r="C60" s="16" t="s">
        <v>236</v>
      </c>
      <c r="D60" s="16" t="s">
        <v>237</v>
      </c>
      <c r="E60" s="6" t="s">
        <v>238</v>
      </c>
      <c r="F60" s="6" t="s">
        <v>205</v>
      </c>
      <c r="G60" s="6" t="s">
        <v>124</v>
      </c>
      <c r="H60" s="64" t="s">
        <v>206</v>
      </c>
      <c r="I60" s="26" t="s">
        <v>115</v>
      </c>
      <c r="J60" s="26" t="s">
        <v>39</v>
      </c>
      <c r="K60" s="14" t="s">
        <v>116</v>
      </c>
      <c r="L60" s="26" t="s">
        <v>624</v>
      </c>
      <c r="M60" s="16" t="s">
        <v>625</v>
      </c>
      <c r="N60" s="26">
        <v>1</v>
      </c>
      <c r="O60" s="26" t="s">
        <v>626</v>
      </c>
      <c r="P60" s="16" t="s">
        <v>627</v>
      </c>
      <c r="Q60" s="26">
        <v>639</v>
      </c>
      <c r="R60" s="26"/>
      <c r="S60" s="26"/>
      <c r="T60" s="26"/>
      <c r="U60" s="26"/>
      <c r="V60" s="26"/>
      <c r="W60" s="26"/>
    </row>
    <row r="61" spans="2:23" ht="129.75" customHeight="1" x14ac:dyDescent="0.2">
      <c r="B61" s="16" t="s">
        <v>547</v>
      </c>
      <c r="C61" s="16" t="s">
        <v>239</v>
      </c>
      <c r="D61" s="16" t="s">
        <v>240</v>
      </c>
      <c r="E61" s="6" t="s">
        <v>241</v>
      </c>
      <c r="F61" s="6" t="s">
        <v>205</v>
      </c>
      <c r="G61" s="6" t="s">
        <v>124</v>
      </c>
      <c r="H61" s="64" t="s">
        <v>206</v>
      </c>
      <c r="I61" s="26" t="s">
        <v>115</v>
      </c>
      <c r="J61" s="26" t="s">
        <v>39</v>
      </c>
      <c r="K61" s="14" t="s">
        <v>116</v>
      </c>
      <c r="L61" s="26" t="s">
        <v>624</v>
      </c>
      <c r="M61" s="16" t="s">
        <v>625</v>
      </c>
      <c r="N61" s="26">
        <v>1</v>
      </c>
      <c r="O61" s="26" t="s">
        <v>626</v>
      </c>
      <c r="P61" s="16" t="s">
        <v>627</v>
      </c>
      <c r="Q61" s="26">
        <v>1692</v>
      </c>
      <c r="R61" s="26"/>
      <c r="S61" s="26"/>
      <c r="T61" s="26"/>
      <c r="U61" s="26"/>
      <c r="V61" s="26"/>
      <c r="W61" s="26"/>
    </row>
    <row r="62" spans="2:23" ht="129" customHeight="1" x14ac:dyDescent="0.2">
      <c r="B62" s="16" t="s">
        <v>548</v>
      </c>
      <c r="C62" s="16" t="s">
        <v>242</v>
      </c>
      <c r="D62" s="16" t="s">
        <v>243</v>
      </c>
      <c r="E62" s="6" t="s">
        <v>244</v>
      </c>
      <c r="F62" s="6" t="s">
        <v>205</v>
      </c>
      <c r="G62" s="6" t="s">
        <v>124</v>
      </c>
      <c r="H62" s="64" t="s">
        <v>206</v>
      </c>
      <c r="I62" s="26" t="s">
        <v>115</v>
      </c>
      <c r="J62" s="26" t="s">
        <v>39</v>
      </c>
      <c r="K62" s="14" t="s">
        <v>116</v>
      </c>
      <c r="L62" s="26" t="s">
        <v>624</v>
      </c>
      <c r="M62" s="16" t="s">
        <v>625</v>
      </c>
      <c r="N62" s="26">
        <v>1</v>
      </c>
      <c r="O62" s="26" t="s">
        <v>626</v>
      </c>
      <c r="P62" s="16" t="s">
        <v>627</v>
      </c>
      <c r="Q62" s="26">
        <v>7299</v>
      </c>
      <c r="R62" s="26"/>
      <c r="S62" s="26"/>
      <c r="T62" s="26"/>
      <c r="U62" s="26"/>
      <c r="V62" s="26"/>
      <c r="W62" s="26"/>
    </row>
    <row r="63" spans="2:23" ht="127.5" customHeight="1" x14ac:dyDescent="0.2">
      <c r="B63" s="16" t="s">
        <v>549</v>
      </c>
      <c r="C63" s="16" t="s">
        <v>245</v>
      </c>
      <c r="D63" s="16" t="s">
        <v>246</v>
      </c>
      <c r="E63" s="6" t="s">
        <v>247</v>
      </c>
      <c r="F63" s="6" t="s">
        <v>205</v>
      </c>
      <c r="G63" s="6" t="s">
        <v>124</v>
      </c>
      <c r="H63" s="64" t="s">
        <v>206</v>
      </c>
      <c r="I63" s="26" t="s">
        <v>115</v>
      </c>
      <c r="J63" s="26" t="s">
        <v>39</v>
      </c>
      <c r="K63" s="14" t="s">
        <v>116</v>
      </c>
      <c r="L63" s="26" t="s">
        <v>624</v>
      </c>
      <c r="M63" s="16" t="s">
        <v>625</v>
      </c>
      <c r="N63" s="26">
        <v>1</v>
      </c>
      <c r="O63" s="26" t="s">
        <v>626</v>
      </c>
      <c r="P63" s="16" t="s">
        <v>627</v>
      </c>
      <c r="Q63" s="26">
        <v>310</v>
      </c>
      <c r="R63" s="26"/>
      <c r="S63" s="26"/>
      <c r="T63" s="26"/>
      <c r="U63" s="26"/>
      <c r="V63" s="26"/>
      <c r="W63" s="26"/>
    </row>
    <row r="64" spans="2:23" ht="130.5" customHeight="1" x14ac:dyDescent="0.2">
      <c r="B64" s="16" t="s">
        <v>550</v>
      </c>
      <c r="C64" s="16" t="s">
        <v>248</v>
      </c>
      <c r="D64" s="16" t="s">
        <v>249</v>
      </c>
      <c r="E64" s="6" t="s">
        <v>250</v>
      </c>
      <c r="F64" s="6" t="s">
        <v>205</v>
      </c>
      <c r="G64" s="6" t="s">
        <v>124</v>
      </c>
      <c r="H64" s="64" t="s">
        <v>206</v>
      </c>
      <c r="I64" s="26" t="s">
        <v>115</v>
      </c>
      <c r="J64" s="26" t="s">
        <v>39</v>
      </c>
      <c r="K64" s="14" t="s">
        <v>116</v>
      </c>
      <c r="L64" s="26" t="s">
        <v>624</v>
      </c>
      <c r="M64" s="16" t="s">
        <v>625</v>
      </c>
      <c r="N64" s="26">
        <v>1</v>
      </c>
      <c r="O64" s="26" t="s">
        <v>626</v>
      </c>
      <c r="P64" s="16" t="s">
        <v>627</v>
      </c>
      <c r="Q64" s="26">
        <v>973</v>
      </c>
      <c r="R64" s="26"/>
      <c r="S64" s="26"/>
      <c r="T64" s="26"/>
      <c r="U64" s="26"/>
      <c r="V64" s="26"/>
      <c r="W64" s="26"/>
    </row>
    <row r="65" spans="2:23" ht="129" customHeight="1" x14ac:dyDescent="0.2">
      <c r="B65" s="16" t="s">
        <v>551</v>
      </c>
      <c r="C65" s="16" t="s">
        <v>251</v>
      </c>
      <c r="D65" s="16" t="s">
        <v>252</v>
      </c>
      <c r="E65" s="6" t="s">
        <v>253</v>
      </c>
      <c r="F65" s="6" t="s">
        <v>205</v>
      </c>
      <c r="G65" s="6" t="s">
        <v>124</v>
      </c>
      <c r="H65" s="64" t="s">
        <v>206</v>
      </c>
      <c r="I65" s="26" t="s">
        <v>115</v>
      </c>
      <c r="J65" s="26" t="s">
        <v>39</v>
      </c>
      <c r="K65" s="14" t="s">
        <v>116</v>
      </c>
      <c r="L65" s="26" t="s">
        <v>624</v>
      </c>
      <c r="M65" s="16" t="s">
        <v>625</v>
      </c>
      <c r="N65" s="26">
        <v>1</v>
      </c>
      <c r="O65" s="26" t="s">
        <v>626</v>
      </c>
      <c r="P65" s="16" t="s">
        <v>627</v>
      </c>
      <c r="Q65" s="26">
        <v>656</v>
      </c>
      <c r="R65" s="26"/>
      <c r="S65" s="26"/>
      <c r="T65" s="26"/>
      <c r="U65" s="26"/>
      <c r="V65" s="26"/>
      <c r="W65" s="26"/>
    </row>
    <row r="66" spans="2:23" ht="96" x14ac:dyDescent="0.2">
      <c r="B66" s="16" t="s">
        <v>552</v>
      </c>
      <c r="C66" s="16" t="s">
        <v>254</v>
      </c>
      <c r="D66" s="64" t="s">
        <v>255</v>
      </c>
      <c r="E66" s="6" t="s">
        <v>256</v>
      </c>
      <c r="F66" s="6" t="s">
        <v>205</v>
      </c>
      <c r="G66" s="6" t="s">
        <v>124</v>
      </c>
      <c r="H66" s="64" t="s">
        <v>206</v>
      </c>
      <c r="I66" s="26" t="s">
        <v>115</v>
      </c>
      <c r="J66" s="26" t="s">
        <v>39</v>
      </c>
      <c r="K66" s="14" t="s">
        <v>116</v>
      </c>
      <c r="L66" s="26" t="s">
        <v>624</v>
      </c>
      <c r="M66" s="16" t="s">
        <v>625</v>
      </c>
      <c r="N66" s="26">
        <v>1</v>
      </c>
      <c r="O66" s="26" t="s">
        <v>626</v>
      </c>
      <c r="P66" s="16" t="s">
        <v>627</v>
      </c>
      <c r="Q66" s="26">
        <v>633</v>
      </c>
      <c r="R66" s="26"/>
      <c r="S66" s="26"/>
      <c r="T66" s="26"/>
      <c r="U66" s="26"/>
      <c r="V66" s="26"/>
      <c r="W66" s="26"/>
    </row>
    <row r="67" spans="2:23" ht="128.25" customHeight="1" x14ac:dyDescent="0.2">
      <c r="B67" s="16" t="s">
        <v>553</v>
      </c>
      <c r="C67" s="16" t="s">
        <v>257</v>
      </c>
      <c r="D67" s="16" t="s">
        <v>258</v>
      </c>
      <c r="E67" s="6" t="s">
        <v>259</v>
      </c>
      <c r="F67" s="6" t="s">
        <v>205</v>
      </c>
      <c r="G67" s="6" t="s">
        <v>157</v>
      </c>
      <c r="H67" s="64" t="s">
        <v>206</v>
      </c>
      <c r="I67" s="26" t="s">
        <v>115</v>
      </c>
      <c r="J67" s="26" t="s">
        <v>39</v>
      </c>
      <c r="K67" s="14" t="s">
        <v>116</v>
      </c>
      <c r="L67" s="26" t="s">
        <v>624</v>
      </c>
      <c r="M67" s="16" t="s">
        <v>625</v>
      </c>
      <c r="N67" s="26">
        <v>1</v>
      </c>
      <c r="O67" s="26" t="s">
        <v>626</v>
      </c>
      <c r="P67" s="16" t="s">
        <v>627</v>
      </c>
      <c r="Q67" s="26">
        <v>979</v>
      </c>
      <c r="R67" s="26"/>
      <c r="S67" s="26"/>
      <c r="T67" s="26"/>
      <c r="U67" s="26"/>
      <c r="V67" s="26"/>
      <c r="W67" s="26"/>
    </row>
    <row r="68" spans="2:23" ht="129" customHeight="1" x14ac:dyDescent="0.2">
      <c r="B68" s="16" t="s">
        <v>554</v>
      </c>
      <c r="C68" s="16" t="s">
        <v>260</v>
      </c>
      <c r="D68" s="16" t="s">
        <v>261</v>
      </c>
      <c r="E68" s="6" t="s">
        <v>139</v>
      </c>
      <c r="F68" s="6" t="s">
        <v>205</v>
      </c>
      <c r="G68" s="6" t="s">
        <v>157</v>
      </c>
      <c r="H68" s="64" t="s">
        <v>206</v>
      </c>
      <c r="I68" s="26" t="s">
        <v>115</v>
      </c>
      <c r="J68" s="26" t="s">
        <v>39</v>
      </c>
      <c r="K68" s="14" t="s">
        <v>116</v>
      </c>
      <c r="L68" s="26" t="s">
        <v>624</v>
      </c>
      <c r="M68" s="16" t="s">
        <v>625</v>
      </c>
      <c r="N68" s="26">
        <v>8</v>
      </c>
      <c r="O68" s="26" t="s">
        <v>626</v>
      </c>
      <c r="P68" s="16" t="s">
        <v>627</v>
      </c>
      <c r="Q68" s="26">
        <v>8799</v>
      </c>
      <c r="R68" s="26"/>
      <c r="S68" s="26"/>
      <c r="T68" s="26"/>
      <c r="U68" s="26"/>
      <c r="V68" s="26"/>
      <c r="W68" s="26"/>
    </row>
    <row r="69" spans="2:23" ht="127.5" customHeight="1" x14ac:dyDescent="0.2">
      <c r="B69" s="16" t="s">
        <v>916</v>
      </c>
      <c r="C69" s="16" t="s">
        <v>262</v>
      </c>
      <c r="D69" s="16" t="s">
        <v>263</v>
      </c>
      <c r="E69" s="6" t="s">
        <v>264</v>
      </c>
      <c r="F69" s="6" t="s">
        <v>205</v>
      </c>
      <c r="G69" s="6" t="s">
        <v>157</v>
      </c>
      <c r="H69" s="64" t="s">
        <v>206</v>
      </c>
      <c r="I69" s="26" t="s">
        <v>115</v>
      </c>
      <c r="J69" s="26" t="s">
        <v>39</v>
      </c>
      <c r="K69" s="14" t="s">
        <v>116</v>
      </c>
      <c r="L69" s="26" t="s">
        <v>624</v>
      </c>
      <c r="M69" s="16" t="s">
        <v>625</v>
      </c>
      <c r="N69" s="26">
        <v>1</v>
      </c>
      <c r="O69" s="26" t="s">
        <v>626</v>
      </c>
      <c r="P69" s="16" t="s">
        <v>627</v>
      </c>
      <c r="Q69" s="26">
        <v>772</v>
      </c>
      <c r="R69" s="26"/>
      <c r="S69" s="26"/>
      <c r="T69" s="26"/>
      <c r="U69" s="26"/>
      <c r="V69" s="26"/>
      <c r="W69" s="26"/>
    </row>
    <row r="70" spans="2:23" ht="128.25" customHeight="1" x14ac:dyDescent="0.2">
      <c r="B70" s="16" t="s">
        <v>265</v>
      </c>
      <c r="C70" s="16" t="s">
        <v>266</v>
      </c>
      <c r="D70" s="16" t="s">
        <v>267</v>
      </c>
      <c r="E70" s="6" t="s">
        <v>268</v>
      </c>
      <c r="F70" s="6" t="s">
        <v>205</v>
      </c>
      <c r="G70" s="6" t="s">
        <v>120</v>
      </c>
      <c r="H70" s="64" t="s">
        <v>206</v>
      </c>
      <c r="I70" s="26" t="s">
        <v>115</v>
      </c>
      <c r="J70" s="26" t="s">
        <v>39</v>
      </c>
      <c r="K70" s="14" t="s">
        <v>116</v>
      </c>
      <c r="L70" s="26" t="s">
        <v>624</v>
      </c>
      <c r="M70" s="16" t="s">
        <v>625</v>
      </c>
      <c r="N70" s="26">
        <v>1</v>
      </c>
      <c r="O70" s="26" t="s">
        <v>626</v>
      </c>
      <c r="P70" s="16" t="s">
        <v>627</v>
      </c>
      <c r="Q70" s="26">
        <v>5319</v>
      </c>
      <c r="R70" s="26"/>
      <c r="S70" s="26"/>
      <c r="T70" s="26"/>
      <c r="U70" s="26"/>
      <c r="V70" s="26"/>
      <c r="W70" s="26"/>
    </row>
    <row r="71" spans="2:23" ht="128.25" customHeight="1" x14ac:dyDescent="0.2">
      <c r="B71" s="16" t="s">
        <v>918</v>
      </c>
      <c r="C71" s="16" t="s">
        <v>269</v>
      </c>
      <c r="D71" s="16" t="s">
        <v>270</v>
      </c>
      <c r="E71" s="6" t="s">
        <v>271</v>
      </c>
      <c r="F71" s="6" t="s">
        <v>205</v>
      </c>
      <c r="G71" s="6" t="s">
        <v>120</v>
      </c>
      <c r="H71" s="64" t="s">
        <v>206</v>
      </c>
      <c r="I71" s="26" t="s">
        <v>115</v>
      </c>
      <c r="J71" s="26" t="s">
        <v>39</v>
      </c>
      <c r="K71" s="14" t="s">
        <v>116</v>
      </c>
      <c r="L71" s="26" t="s">
        <v>624</v>
      </c>
      <c r="M71" s="16" t="s">
        <v>625</v>
      </c>
      <c r="N71" s="26">
        <v>1</v>
      </c>
      <c r="O71" s="26" t="s">
        <v>626</v>
      </c>
      <c r="P71" s="16" t="s">
        <v>627</v>
      </c>
      <c r="Q71" s="26">
        <v>3396</v>
      </c>
      <c r="R71" s="26"/>
      <c r="S71" s="26"/>
      <c r="T71" s="26"/>
      <c r="U71" s="26"/>
      <c r="V71" s="26"/>
      <c r="W71" s="26"/>
    </row>
    <row r="72" spans="2:23" ht="96" x14ac:dyDescent="0.2">
      <c r="B72" s="16" t="s">
        <v>555</v>
      </c>
      <c r="C72" s="16" t="s">
        <v>272</v>
      </c>
      <c r="D72" s="16" t="s">
        <v>273</v>
      </c>
      <c r="E72" s="6" t="s">
        <v>274</v>
      </c>
      <c r="F72" s="6" t="s">
        <v>205</v>
      </c>
      <c r="G72" s="6" t="s">
        <v>120</v>
      </c>
      <c r="H72" s="64" t="s">
        <v>206</v>
      </c>
      <c r="I72" s="26" t="s">
        <v>115</v>
      </c>
      <c r="J72" s="26" t="s">
        <v>39</v>
      </c>
      <c r="K72" s="14" t="s">
        <v>116</v>
      </c>
      <c r="L72" s="26" t="s">
        <v>624</v>
      </c>
      <c r="M72" s="16" t="s">
        <v>625</v>
      </c>
      <c r="N72" s="26">
        <v>1</v>
      </c>
      <c r="O72" s="26" t="s">
        <v>626</v>
      </c>
      <c r="P72" s="16" t="s">
        <v>627</v>
      </c>
      <c r="Q72" s="26">
        <v>4000</v>
      </c>
      <c r="R72" s="26"/>
      <c r="S72" s="26"/>
      <c r="T72" s="26"/>
      <c r="U72" s="26"/>
      <c r="V72" s="26"/>
      <c r="W72" s="26"/>
    </row>
    <row r="73" spans="2:23" ht="126.75" customHeight="1" x14ac:dyDescent="0.2">
      <c r="B73" s="16" t="s">
        <v>556</v>
      </c>
      <c r="C73" s="16" t="s">
        <v>275</v>
      </c>
      <c r="D73" s="16" t="s">
        <v>276</v>
      </c>
      <c r="E73" s="6" t="s">
        <v>277</v>
      </c>
      <c r="F73" s="6" t="s">
        <v>205</v>
      </c>
      <c r="G73" s="6" t="s">
        <v>120</v>
      </c>
      <c r="H73" s="64" t="s">
        <v>206</v>
      </c>
      <c r="I73" s="26" t="s">
        <v>115</v>
      </c>
      <c r="J73" s="26" t="s">
        <v>39</v>
      </c>
      <c r="K73" s="14" t="s">
        <v>116</v>
      </c>
      <c r="L73" s="26" t="s">
        <v>624</v>
      </c>
      <c r="M73" s="16" t="s">
        <v>625</v>
      </c>
      <c r="N73" s="26">
        <v>1</v>
      </c>
      <c r="O73" s="26" t="s">
        <v>626</v>
      </c>
      <c r="P73" s="16" t="s">
        <v>627</v>
      </c>
      <c r="Q73" s="26">
        <v>1400</v>
      </c>
      <c r="R73" s="26"/>
      <c r="S73" s="26"/>
      <c r="T73" s="26"/>
      <c r="U73" s="26"/>
      <c r="V73" s="26"/>
      <c r="W73" s="26"/>
    </row>
    <row r="74" spans="2:23" ht="129.75" customHeight="1" x14ac:dyDescent="0.2">
      <c r="B74" s="16" t="s">
        <v>557</v>
      </c>
      <c r="C74" s="16" t="s">
        <v>278</v>
      </c>
      <c r="D74" s="16" t="s">
        <v>279</v>
      </c>
      <c r="E74" s="6" t="s">
        <v>280</v>
      </c>
      <c r="F74" s="6" t="s">
        <v>205</v>
      </c>
      <c r="G74" s="6" t="s">
        <v>120</v>
      </c>
      <c r="H74" s="64" t="s">
        <v>206</v>
      </c>
      <c r="I74" s="26" t="s">
        <v>115</v>
      </c>
      <c r="J74" s="26" t="s">
        <v>39</v>
      </c>
      <c r="K74" s="14" t="s">
        <v>116</v>
      </c>
      <c r="L74" s="26" t="s">
        <v>624</v>
      </c>
      <c r="M74" s="16" t="s">
        <v>625</v>
      </c>
      <c r="N74" s="26">
        <v>1</v>
      </c>
      <c r="O74" s="26" t="s">
        <v>626</v>
      </c>
      <c r="P74" s="16" t="s">
        <v>627</v>
      </c>
      <c r="Q74" s="26">
        <v>14396</v>
      </c>
      <c r="R74" s="26"/>
      <c r="S74" s="26"/>
      <c r="T74" s="26"/>
      <c r="U74" s="26"/>
      <c r="V74" s="26"/>
      <c r="W74" s="26"/>
    </row>
    <row r="75" spans="2:23" ht="127.5" customHeight="1" x14ac:dyDescent="0.2">
      <c r="B75" s="16" t="s">
        <v>558</v>
      </c>
      <c r="C75" s="16" t="s">
        <v>281</v>
      </c>
      <c r="D75" s="16" t="s">
        <v>282</v>
      </c>
      <c r="E75" s="6" t="s">
        <v>283</v>
      </c>
      <c r="F75" s="6" t="s">
        <v>205</v>
      </c>
      <c r="G75" s="6" t="s">
        <v>120</v>
      </c>
      <c r="H75" s="64" t="s">
        <v>206</v>
      </c>
      <c r="I75" s="26" t="s">
        <v>115</v>
      </c>
      <c r="J75" s="26" t="s">
        <v>39</v>
      </c>
      <c r="K75" s="14" t="s">
        <v>116</v>
      </c>
      <c r="L75" s="26" t="s">
        <v>624</v>
      </c>
      <c r="M75" s="16" t="s">
        <v>625</v>
      </c>
      <c r="N75" s="26">
        <v>1</v>
      </c>
      <c r="O75" s="26" t="s">
        <v>626</v>
      </c>
      <c r="P75" s="16" t="s">
        <v>627</v>
      </c>
      <c r="Q75" s="26">
        <v>738</v>
      </c>
      <c r="R75" s="26"/>
      <c r="S75" s="26"/>
      <c r="T75" s="26"/>
      <c r="U75" s="26"/>
      <c r="V75" s="26"/>
      <c r="W75" s="26"/>
    </row>
    <row r="76" spans="2:23" ht="36" x14ac:dyDescent="0.2">
      <c r="B76" s="65" t="s">
        <v>488</v>
      </c>
      <c r="C76" s="16"/>
      <c r="D76" s="65" t="s">
        <v>462</v>
      </c>
      <c r="E76" s="5"/>
      <c r="F76" s="5"/>
      <c r="G76" s="5"/>
      <c r="H76" s="5"/>
      <c r="I76" s="5"/>
      <c r="J76" s="5"/>
      <c r="K76" s="5"/>
      <c r="L76" s="5"/>
      <c r="M76" s="5"/>
      <c r="N76" s="5"/>
      <c r="O76" s="5"/>
      <c r="P76" s="5"/>
      <c r="Q76" s="5"/>
      <c r="R76" s="5"/>
      <c r="S76" s="5"/>
      <c r="T76" s="5"/>
      <c r="U76" s="5"/>
      <c r="V76" s="5"/>
      <c r="W76" s="5"/>
    </row>
    <row r="77" spans="2:23" ht="142.5" customHeight="1" x14ac:dyDescent="0.2">
      <c r="B77" s="16" t="s">
        <v>559</v>
      </c>
      <c r="C77" s="16" t="s">
        <v>471</v>
      </c>
      <c r="D77" s="64" t="s">
        <v>463</v>
      </c>
      <c r="E77" s="64" t="s">
        <v>464</v>
      </c>
      <c r="F77" s="16" t="s">
        <v>205</v>
      </c>
      <c r="G77" s="64" t="s">
        <v>465</v>
      </c>
      <c r="H77" s="64" t="s">
        <v>466</v>
      </c>
      <c r="I77" s="14" t="s">
        <v>115</v>
      </c>
      <c r="J77" s="14" t="s">
        <v>39</v>
      </c>
      <c r="K77" s="14" t="s">
        <v>116</v>
      </c>
      <c r="L77" s="81" t="s">
        <v>628</v>
      </c>
      <c r="M77" s="6" t="s">
        <v>629</v>
      </c>
      <c r="N77" s="81">
        <v>3084</v>
      </c>
      <c r="O77" s="26" t="s">
        <v>630</v>
      </c>
      <c r="P77" s="6" t="s">
        <v>631</v>
      </c>
      <c r="Q77" s="26">
        <v>0</v>
      </c>
      <c r="R77" s="26"/>
      <c r="S77" s="138"/>
      <c r="T77" s="138"/>
      <c r="U77" s="138"/>
      <c r="V77" s="138"/>
      <c r="W77" s="138"/>
    </row>
    <row r="78" spans="2:23" ht="142.5" customHeight="1" x14ac:dyDescent="0.2">
      <c r="B78" s="16" t="s">
        <v>560</v>
      </c>
      <c r="C78" s="16" t="s">
        <v>472</v>
      </c>
      <c r="D78" s="82" t="s">
        <v>467</v>
      </c>
      <c r="E78" s="82" t="s">
        <v>468</v>
      </c>
      <c r="F78" s="16" t="s">
        <v>205</v>
      </c>
      <c r="G78" s="82" t="s">
        <v>120</v>
      </c>
      <c r="H78" s="64" t="s">
        <v>466</v>
      </c>
      <c r="I78" s="137" t="s">
        <v>115</v>
      </c>
      <c r="J78" s="137" t="s">
        <v>39</v>
      </c>
      <c r="K78" s="137" t="s">
        <v>116</v>
      </c>
      <c r="L78" s="81" t="s">
        <v>628</v>
      </c>
      <c r="M78" s="6" t="s">
        <v>629</v>
      </c>
      <c r="N78" s="81">
        <v>1473</v>
      </c>
      <c r="O78" s="26" t="s">
        <v>630</v>
      </c>
      <c r="P78" s="6" t="s">
        <v>631</v>
      </c>
      <c r="Q78" s="26">
        <v>1</v>
      </c>
      <c r="R78" s="138"/>
      <c r="S78" s="138"/>
      <c r="T78" s="138"/>
      <c r="U78" s="138"/>
      <c r="V78" s="138"/>
      <c r="W78" s="138"/>
    </row>
    <row r="79" spans="2:23" ht="140.25" customHeight="1" x14ac:dyDescent="0.2">
      <c r="B79" s="16" t="s">
        <v>561</v>
      </c>
      <c r="C79" s="16" t="s">
        <v>473</v>
      </c>
      <c r="D79" s="64" t="s">
        <v>469</v>
      </c>
      <c r="E79" s="64" t="s">
        <v>470</v>
      </c>
      <c r="F79" s="16" t="s">
        <v>205</v>
      </c>
      <c r="G79" s="64" t="s">
        <v>157</v>
      </c>
      <c r="H79" s="64" t="s">
        <v>466</v>
      </c>
      <c r="I79" s="14" t="s">
        <v>115</v>
      </c>
      <c r="J79" s="14" t="s">
        <v>39</v>
      </c>
      <c r="K79" s="14" t="s">
        <v>116</v>
      </c>
      <c r="L79" s="81" t="s">
        <v>628</v>
      </c>
      <c r="M79" s="6" t="s">
        <v>629</v>
      </c>
      <c r="N79" s="81">
        <v>1200</v>
      </c>
      <c r="O79" s="26" t="s">
        <v>630</v>
      </c>
      <c r="P79" s="6" t="s">
        <v>631</v>
      </c>
      <c r="Q79" s="26">
        <v>0</v>
      </c>
      <c r="R79" s="138"/>
      <c r="S79" s="138"/>
      <c r="T79" s="138"/>
      <c r="U79" s="138"/>
      <c r="V79" s="138"/>
      <c r="W79" s="138"/>
    </row>
    <row r="80" spans="2:23" ht="72" x14ac:dyDescent="0.2">
      <c r="B80" s="73" t="s">
        <v>489</v>
      </c>
      <c r="C80" s="73"/>
      <c r="D80" s="73" t="s">
        <v>284</v>
      </c>
      <c r="E80" s="26"/>
      <c r="F80" s="26"/>
      <c r="G80" s="26"/>
      <c r="H80" s="26"/>
      <c r="I80" s="26"/>
      <c r="J80" s="26"/>
      <c r="K80" s="26"/>
      <c r="L80" s="26"/>
      <c r="M80" s="26"/>
      <c r="N80" s="26"/>
      <c r="O80" s="26"/>
      <c r="P80" s="26"/>
      <c r="Q80" s="26"/>
      <c r="R80" s="26"/>
      <c r="S80" s="26"/>
      <c r="T80" s="26"/>
      <c r="U80" s="26"/>
      <c r="V80" s="26"/>
      <c r="W80" s="26"/>
    </row>
    <row r="81" spans="2:23" ht="120" x14ac:dyDescent="0.2">
      <c r="B81" s="16" t="s">
        <v>562</v>
      </c>
      <c r="C81" s="16" t="s">
        <v>285</v>
      </c>
      <c r="D81" s="64" t="s">
        <v>286</v>
      </c>
      <c r="E81" s="64" t="s">
        <v>287</v>
      </c>
      <c r="F81" s="16" t="s">
        <v>205</v>
      </c>
      <c r="G81" s="64" t="s">
        <v>150</v>
      </c>
      <c r="H81" s="64" t="s">
        <v>288</v>
      </c>
      <c r="I81" s="14" t="s">
        <v>115</v>
      </c>
      <c r="J81" s="14" t="s">
        <v>39</v>
      </c>
      <c r="K81" s="14" t="s">
        <v>116</v>
      </c>
      <c r="L81" s="81" t="s">
        <v>632</v>
      </c>
      <c r="M81" s="6" t="s">
        <v>633</v>
      </c>
      <c r="N81" s="81">
        <v>17</v>
      </c>
      <c r="O81" s="26"/>
      <c r="P81" s="26"/>
      <c r="Q81" s="26"/>
      <c r="R81" s="26"/>
      <c r="S81" s="26"/>
      <c r="T81" s="138"/>
      <c r="U81" s="138"/>
      <c r="V81" s="138"/>
      <c r="W81" s="138"/>
    </row>
    <row r="82" spans="2:23" ht="156" customHeight="1" x14ac:dyDescent="0.2">
      <c r="B82" s="77" t="s">
        <v>563</v>
      </c>
      <c r="C82" s="16" t="s">
        <v>289</v>
      </c>
      <c r="D82" s="82" t="s">
        <v>290</v>
      </c>
      <c r="E82" s="82" t="s">
        <v>291</v>
      </c>
      <c r="F82" s="77" t="s">
        <v>205</v>
      </c>
      <c r="G82" s="82" t="s">
        <v>113</v>
      </c>
      <c r="H82" s="82" t="s">
        <v>288</v>
      </c>
      <c r="I82" s="137" t="s">
        <v>115</v>
      </c>
      <c r="J82" s="137" t="s">
        <v>39</v>
      </c>
      <c r="K82" s="137" t="s">
        <v>116</v>
      </c>
      <c r="L82" s="81" t="s">
        <v>632</v>
      </c>
      <c r="M82" s="6" t="s">
        <v>633</v>
      </c>
      <c r="N82" s="81">
        <v>20</v>
      </c>
      <c r="O82" s="26"/>
      <c r="P82" s="26"/>
      <c r="Q82" s="26"/>
      <c r="R82" s="138"/>
      <c r="S82" s="138"/>
      <c r="T82" s="138"/>
      <c r="U82" s="138"/>
      <c r="V82" s="138"/>
      <c r="W82" s="138"/>
    </row>
    <row r="83" spans="2:23" ht="153" customHeight="1" x14ac:dyDescent="0.2">
      <c r="B83" s="77" t="s">
        <v>564</v>
      </c>
      <c r="C83" s="16" t="s">
        <v>292</v>
      </c>
      <c r="D83" s="82" t="s">
        <v>293</v>
      </c>
      <c r="E83" s="82" t="s">
        <v>244</v>
      </c>
      <c r="F83" s="77" t="s">
        <v>205</v>
      </c>
      <c r="G83" s="82" t="s">
        <v>124</v>
      </c>
      <c r="H83" s="82" t="s">
        <v>288</v>
      </c>
      <c r="I83" s="137" t="s">
        <v>115</v>
      </c>
      <c r="J83" s="137" t="s">
        <v>39</v>
      </c>
      <c r="K83" s="137" t="s">
        <v>116</v>
      </c>
      <c r="L83" s="81" t="s">
        <v>632</v>
      </c>
      <c r="M83" s="6" t="s">
        <v>633</v>
      </c>
      <c r="N83" s="81">
        <v>60</v>
      </c>
      <c r="O83" s="26"/>
      <c r="P83" s="26"/>
      <c r="Q83" s="26"/>
      <c r="R83" s="138"/>
      <c r="S83" s="138"/>
      <c r="T83" s="138"/>
      <c r="U83" s="138"/>
      <c r="V83" s="138"/>
      <c r="W83" s="138"/>
    </row>
    <row r="84" spans="2:23" ht="155.25" customHeight="1" x14ac:dyDescent="0.2">
      <c r="B84" s="16" t="s">
        <v>565</v>
      </c>
      <c r="C84" s="16" t="s">
        <v>294</v>
      </c>
      <c r="D84" s="16" t="s">
        <v>295</v>
      </c>
      <c r="E84" s="16" t="s">
        <v>139</v>
      </c>
      <c r="F84" s="16" t="s">
        <v>205</v>
      </c>
      <c r="G84" s="16" t="s">
        <v>157</v>
      </c>
      <c r="H84" s="16" t="s">
        <v>288</v>
      </c>
      <c r="I84" s="14" t="s">
        <v>115</v>
      </c>
      <c r="J84" s="14" t="s">
        <v>39</v>
      </c>
      <c r="K84" s="14" t="s">
        <v>116</v>
      </c>
      <c r="L84" s="26" t="s">
        <v>632</v>
      </c>
      <c r="M84" s="6" t="s">
        <v>633</v>
      </c>
      <c r="N84" s="26">
        <v>38</v>
      </c>
      <c r="O84" s="26"/>
      <c r="P84" s="26"/>
      <c r="Q84" s="26"/>
      <c r="R84" s="26"/>
      <c r="S84" s="26"/>
      <c r="T84" s="26"/>
      <c r="U84" s="26"/>
      <c r="V84" s="26"/>
      <c r="W84" s="26"/>
    </row>
    <row r="85" spans="2:23" ht="156.75" customHeight="1" x14ac:dyDescent="0.2">
      <c r="B85" s="16" t="s">
        <v>566</v>
      </c>
      <c r="C85" s="16" t="s">
        <v>296</v>
      </c>
      <c r="D85" s="16" t="s">
        <v>297</v>
      </c>
      <c r="E85" s="16" t="s">
        <v>298</v>
      </c>
      <c r="F85" s="16" t="s">
        <v>205</v>
      </c>
      <c r="G85" s="16" t="s">
        <v>120</v>
      </c>
      <c r="H85" s="64" t="s">
        <v>288</v>
      </c>
      <c r="I85" s="14" t="s">
        <v>115</v>
      </c>
      <c r="J85" s="14" t="s">
        <v>39</v>
      </c>
      <c r="K85" s="14" t="s">
        <v>116</v>
      </c>
      <c r="L85" s="81" t="s">
        <v>632</v>
      </c>
      <c r="M85" s="6" t="s">
        <v>633</v>
      </c>
      <c r="N85" s="26">
        <v>45</v>
      </c>
      <c r="O85" s="26"/>
      <c r="P85" s="26"/>
      <c r="Q85" s="26"/>
      <c r="R85" s="26"/>
      <c r="S85" s="26"/>
      <c r="T85" s="26"/>
      <c r="U85" s="26"/>
      <c r="V85" s="26"/>
      <c r="W85" s="26"/>
    </row>
    <row r="86" spans="2:23" ht="36" x14ac:dyDescent="0.2">
      <c r="B86" s="73" t="s">
        <v>490</v>
      </c>
      <c r="C86" s="73"/>
      <c r="D86" s="73" t="s">
        <v>301</v>
      </c>
      <c r="E86" s="14"/>
      <c r="F86" s="14"/>
      <c r="G86" s="14"/>
      <c r="H86" s="14"/>
      <c r="I86" s="14"/>
      <c r="J86" s="14"/>
      <c r="K86" s="14"/>
      <c r="L86" s="14"/>
      <c r="M86" s="14"/>
      <c r="N86" s="14"/>
      <c r="O86" s="14"/>
      <c r="P86" s="14"/>
      <c r="Q86" s="14"/>
      <c r="R86" s="14"/>
      <c r="S86" s="14"/>
      <c r="T86" s="14"/>
      <c r="U86" s="14"/>
      <c r="V86" s="14"/>
      <c r="W86" s="14"/>
    </row>
    <row r="87" spans="2:23" ht="36" x14ac:dyDescent="0.2">
      <c r="B87" s="73" t="s">
        <v>491</v>
      </c>
      <c r="C87" s="73"/>
      <c r="D87" s="73" t="s">
        <v>302</v>
      </c>
      <c r="E87" s="14"/>
      <c r="F87" s="14"/>
      <c r="G87" s="14"/>
      <c r="H87" s="14"/>
      <c r="I87" s="14"/>
      <c r="J87" s="14"/>
      <c r="K87" s="14"/>
      <c r="L87" s="14"/>
      <c r="M87" s="14"/>
      <c r="N87" s="14"/>
      <c r="O87" s="14"/>
      <c r="P87" s="14"/>
      <c r="Q87" s="14"/>
      <c r="R87" s="14"/>
      <c r="S87" s="14"/>
      <c r="T87" s="14"/>
      <c r="U87" s="14"/>
      <c r="V87" s="14"/>
      <c r="W87" s="14"/>
    </row>
    <row r="88" spans="2:23" ht="24" x14ac:dyDescent="0.2">
      <c r="B88" s="73" t="s">
        <v>493</v>
      </c>
      <c r="C88" s="73"/>
      <c r="D88" s="73" t="s">
        <v>303</v>
      </c>
      <c r="E88" s="14"/>
      <c r="F88" s="14"/>
      <c r="G88" s="14"/>
      <c r="H88" s="14"/>
      <c r="I88" s="14"/>
      <c r="J88" s="14"/>
      <c r="K88" s="14"/>
      <c r="L88" s="14"/>
      <c r="M88" s="14"/>
      <c r="N88" s="14"/>
      <c r="O88" s="14"/>
      <c r="P88" s="14"/>
      <c r="Q88" s="14"/>
      <c r="R88" s="14"/>
      <c r="S88" s="14"/>
      <c r="T88" s="14"/>
      <c r="U88" s="14"/>
      <c r="V88" s="14"/>
      <c r="W88" s="14"/>
    </row>
    <row r="89" spans="2:23" ht="36" x14ac:dyDescent="0.2">
      <c r="B89" s="16" t="s">
        <v>567</v>
      </c>
      <c r="C89" s="16" t="s">
        <v>304</v>
      </c>
      <c r="D89" s="64" t="s">
        <v>305</v>
      </c>
      <c r="E89" s="6" t="s">
        <v>306</v>
      </c>
      <c r="F89" s="6" t="s">
        <v>307</v>
      </c>
      <c r="G89" s="64" t="s">
        <v>124</v>
      </c>
      <c r="H89" s="64" t="s">
        <v>308</v>
      </c>
      <c r="I89" s="14" t="s">
        <v>115</v>
      </c>
      <c r="J89" s="14" t="s">
        <v>39</v>
      </c>
      <c r="K89" s="14" t="s">
        <v>116</v>
      </c>
      <c r="L89" s="14" t="s">
        <v>634</v>
      </c>
      <c r="M89" s="16" t="s">
        <v>635</v>
      </c>
      <c r="N89" s="14">
        <v>2</v>
      </c>
      <c r="O89" s="81"/>
      <c r="P89" s="40"/>
      <c r="Q89" s="81"/>
      <c r="R89" s="26"/>
      <c r="S89" s="26"/>
      <c r="T89" s="26"/>
      <c r="U89" s="26"/>
      <c r="V89" s="26"/>
      <c r="W89" s="26"/>
    </row>
    <row r="90" spans="2:23" ht="48" x14ac:dyDescent="0.2">
      <c r="B90" s="73" t="s">
        <v>492</v>
      </c>
      <c r="C90" s="73"/>
      <c r="D90" s="73" t="s">
        <v>309</v>
      </c>
      <c r="E90" s="5"/>
      <c r="F90" s="5"/>
      <c r="G90" s="5"/>
      <c r="H90" s="5"/>
      <c r="I90" s="5"/>
      <c r="J90" s="5"/>
      <c r="K90" s="5"/>
      <c r="L90" s="5"/>
      <c r="M90" s="5"/>
      <c r="N90" s="5"/>
      <c r="O90" s="5"/>
      <c r="P90" s="5"/>
      <c r="Q90" s="5"/>
      <c r="R90" s="5"/>
      <c r="S90" s="5"/>
      <c r="T90" s="5"/>
      <c r="U90" s="5"/>
      <c r="V90" s="5"/>
      <c r="W90" s="5"/>
    </row>
    <row r="91" spans="2:23" ht="48" x14ac:dyDescent="0.2">
      <c r="B91" s="16" t="s">
        <v>568</v>
      </c>
      <c r="C91" s="16" t="s">
        <v>310</v>
      </c>
      <c r="D91" s="16" t="s">
        <v>311</v>
      </c>
      <c r="E91" s="16" t="s">
        <v>123</v>
      </c>
      <c r="F91" s="16" t="s">
        <v>312</v>
      </c>
      <c r="G91" s="16" t="s">
        <v>145</v>
      </c>
      <c r="H91" s="6" t="s">
        <v>313</v>
      </c>
      <c r="I91" s="14" t="s">
        <v>115</v>
      </c>
      <c r="J91" s="14" t="s">
        <v>39</v>
      </c>
      <c r="K91" s="14" t="s">
        <v>116</v>
      </c>
      <c r="L91" s="26" t="s">
        <v>636</v>
      </c>
      <c r="M91" s="6" t="s">
        <v>637</v>
      </c>
      <c r="N91" s="26">
        <v>4</v>
      </c>
      <c r="O91" s="26"/>
      <c r="P91" s="26"/>
      <c r="Q91" s="26"/>
      <c r="R91" s="26"/>
      <c r="S91" s="26"/>
      <c r="T91" s="26"/>
      <c r="U91" s="26"/>
      <c r="V91" s="26"/>
      <c r="W91" s="26"/>
    </row>
    <row r="92" spans="2:23" ht="24" x14ac:dyDescent="0.2">
      <c r="B92" s="73" t="s">
        <v>494</v>
      </c>
      <c r="C92" s="73"/>
      <c r="D92" s="73" t="s">
        <v>314</v>
      </c>
      <c r="E92" s="5"/>
      <c r="F92" s="5"/>
      <c r="G92" s="5"/>
      <c r="H92" s="5"/>
      <c r="I92" s="5"/>
      <c r="J92" s="5"/>
      <c r="K92" s="5"/>
      <c r="L92" s="5"/>
      <c r="M92" s="5"/>
      <c r="N92" s="5"/>
      <c r="O92" s="5"/>
      <c r="P92" s="5"/>
      <c r="Q92" s="5"/>
      <c r="R92" s="5"/>
      <c r="S92" s="5"/>
      <c r="T92" s="5"/>
      <c r="U92" s="5"/>
      <c r="V92" s="5"/>
      <c r="W92" s="5"/>
    </row>
    <row r="93" spans="2:23" ht="60" x14ac:dyDescent="0.2">
      <c r="B93" s="64" t="s">
        <v>569</v>
      </c>
      <c r="C93" s="64" t="s">
        <v>315</v>
      </c>
      <c r="D93" s="64" t="s">
        <v>316</v>
      </c>
      <c r="E93" s="64" t="s">
        <v>119</v>
      </c>
      <c r="F93" s="64" t="s">
        <v>312</v>
      </c>
      <c r="G93" s="64" t="s">
        <v>120</v>
      </c>
      <c r="H93" s="7" t="s">
        <v>317</v>
      </c>
      <c r="I93" s="40" t="s">
        <v>115</v>
      </c>
      <c r="J93" s="40" t="s">
        <v>165</v>
      </c>
      <c r="K93" s="40" t="s">
        <v>116</v>
      </c>
      <c r="L93" s="26" t="s">
        <v>638</v>
      </c>
      <c r="M93" s="16" t="s">
        <v>639</v>
      </c>
      <c r="N93" s="26">
        <v>0.2</v>
      </c>
      <c r="O93" s="26" t="s">
        <v>640</v>
      </c>
      <c r="P93" s="6" t="s">
        <v>641</v>
      </c>
      <c r="Q93" s="26">
        <v>0</v>
      </c>
      <c r="R93" s="26" t="s">
        <v>642</v>
      </c>
      <c r="S93" s="6" t="s">
        <v>643</v>
      </c>
      <c r="T93" s="26">
        <v>0</v>
      </c>
      <c r="U93" s="26"/>
      <c r="V93" s="14"/>
      <c r="W93" s="26"/>
    </row>
    <row r="94" spans="2:23" ht="60" x14ac:dyDescent="0.2">
      <c r="B94" s="64" t="s">
        <v>570</v>
      </c>
      <c r="C94" s="64" t="s">
        <v>318</v>
      </c>
      <c r="D94" s="64" t="s">
        <v>319</v>
      </c>
      <c r="E94" s="64" t="s">
        <v>119</v>
      </c>
      <c r="F94" s="64" t="s">
        <v>312</v>
      </c>
      <c r="G94" s="64" t="s">
        <v>120</v>
      </c>
      <c r="H94" s="7" t="s">
        <v>317</v>
      </c>
      <c r="I94" s="40" t="s">
        <v>115</v>
      </c>
      <c r="J94" s="40" t="s">
        <v>165</v>
      </c>
      <c r="K94" s="40" t="s">
        <v>116</v>
      </c>
      <c r="L94" s="26" t="s">
        <v>638</v>
      </c>
      <c r="M94" s="16" t="s">
        <v>639</v>
      </c>
      <c r="N94" s="26">
        <v>0.19</v>
      </c>
      <c r="O94" s="26" t="s">
        <v>640</v>
      </c>
      <c r="P94" s="6" t="s">
        <v>641</v>
      </c>
      <c r="Q94" s="26">
        <v>0</v>
      </c>
      <c r="R94" s="26" t="s">
        <v>642</v>
      </c>
      <c r="S94" s="6" t="s">
        <v>643</v>
      </c>
      <c r="T94" s="26">
        <v>0</v>
      </c>
      <c r="U94" s="26"/>
      <c r="V94" s="14"/>
      <c r="W94" s="26"/>
    </row>
    <row r="95" spans="2:23" ht="60" x14ac:dyDescent="0.2">
      <c r="B95" s="64" t="s">
        <v>571</v>
      </c>
      <c r="C95" s="64" t="s">
        <v>320</v>
      </c>
      <c r="D95" s="64" t="s">
        <v>321</v>
      </c>
      <c r="E95" s="64" t="s">
        <v>119</v>
      </c>
      <c r="F95" s="64" t="s">
        <v>312</v>
      </c>
      <c r="G95" s="64" t="s">
        <v>120</v>
      </c>
      <c r="H95" s="7" t="s">
        <v>317</v>
      </c>
      <c r="I95" s="40" t="s">
        <v>115</v>
      </c>
      <c r="J95" s="40" t="s">
        <v>165</v>
      </c>
      <c r="K95" s="40" t="s">
        <v>116</v>
      </c>
      <c r="L95" s="26" t="s">
        <v>638</v>
      </c>
      <c r="M95" s="16" t="s">
        <v>639</v>
      </c>
      <c r="N95" s="26">
        <v>0.92</v>
      </c>
      <c r="O95" s="26" t="s">
        <v>640</v>
      </c>
      <c r="P95" s="6" t="s">
        <v>641</v>
      </c>
      <c r="Q95" s="26">
        <v>0</v>
      </c>
      <c r="R95" s="26" t="s">
        <v>642</v>
      </c>
      <c r="S95" s="6" t="s">
        <v>643</v>
      </c>
      <c r="T95" s="26">
        <v>0</v>
      </c>
      <c r="U95" s="26"/>
      <c r="V95" s="14"/>
      <c r="W95" s="26"/>
    </row>
    <row r="96" spans="2:23" ht="60" x14ac:dyDescent="0.2">
      <c r="B96" s="64" t="s">
        <v>572</v>
      </c>
      <c r="C96" s="64" t="s">
        <v>322</v>
      </c>
      <c r="D96" s="64" t="s">
        <v>323</v>
      </c>
      <c r="E96" s="64" t="s">
        <v>128</v>
      </c>
      <c r="F96" s="64" t="s">
        <v>312</v>
      </c>
      <c r="G96" s="64" t="s">
        <v>150</v>
      </c>
      <c r="H96" s="7" t="s">
        <v>317</v>
      </c>
      <c r="I96" s="40" t="s">
        <v>115</v>
      </c>
      <c r="J96" s="40" t="s">
        <v>165</v>
      </c>
      <c r="K96" s="40" t="s">
        <v>116</v>
      </c>
      <c r="L96" s="26" t="s">
        <v>638</v>
      </c>
      <c r="M96" s="16" t="s">
        <v>639</v>
      </c>
      <c r="N96" s="26">
        <v>0.23</v>
      </c>
      <c r="O96" s="26" t="s">
        <v>640</v>
      </c>
      <c r="P96" s="6" t="s">
        <v>641</v>
      </c>
      <c r="Q96" s="26">
        <v>0</v>
      </c>
      <c r="R96" s="26" t="s">
        <v>642</v>
      </c>
      <c r="S96" s="6" t="s">
        <v>643</v>
      </c>
      <c r="T96" s="26">
        <v>0</v>
      </c>
      <c r="U96" s="26"/>
      <c r="V96" s="14"/>
      <c r="W96" s="26"/>
    </row>
    <row r="97" spans="2:23" ht="60" x14ac:dyDescent="0.2">
      <c r="B97" s="64" t="s">
        <v>573</v>
      </c>
      <c r="C97" s="64" t="s">
        <v>324</v>
      </c>
      <c r="D97" s="64" t="s">
        <v>325</v>
      </c>
      <c r="E97" s="64" t="s">
        <v>111</v>
      </c>
      <c r="F97" s="64" t="s">
        <v>312</v>
      </c>
      <c r="G97" s="64" t="s">
        <v>113</v>
      </c>
      <c r="H97" s="7" t="s">
        <v>317</v>
      </c>
      <c r="I97" s="40" t="s">
        <v>115</v>
      </c>
      <c r="J97" s="40" t="s">
        <v>165</v>
      </c>
      <c r="K97" s="40" t="s">
        <v>116</v>
      </c>
      <c r="L97" s="26" t="s">
        <v>638</v>
      </c>
      <c r="M97" s="16" t="s">
        <v>639</v>
      </c>
      <c r="N97" s="26">
        <v>0.83499999999999996</v>
      </c>
      <c r="O97" s="26" t="s">
        <v>640</v>
      </c>
      <c r="P97" s="6" t="s">
        <v>641</v>
      </c>
      <c r="Q97" s="26">
        <v>0</v>
      </c>
      <c r="R97" s="26" t="s">
        <v>642</v>
      </c>
      <c r="S97" s="6" t="s">
        <v>643</v>
      </c>
      <c r="T97" s="26">
        <v>0</v>
      </c>
      <c r="U97" s="26"/>
      <c r="V97" s="14"/>
      <c r="W97" s="26"/>
    </row>
    <row r="98" spans="2:23" ht="60" x14ac:dyDescent="0.2">
      <c r="B98" s="64" t="s">
        <v>574</v>
      </c>
      <c r="C98" s="64" t="s">
        <v>326</v>
      </c>
      <c r="D98" s="64" t="s">
        <v>327</v>
      </c>
      <c r="E98" s="64" t="s">
        <v>139</v>
      </c>
      <c r="F98" s="64" t="s">
        <v>312</v>
      </c>
      <c r="G98" s="64" t="s">
        <v>328</v>
      </c>
      <c r="H98" s="7" t="s">
        <v>317</v>
      </c>
      <c r="I98" s="40" t="s">
        <v>115</v>
      </c>
      <c r="J98" s="40" t="s">
        <v>165</v>
      </c>
      <c r="K98" s="40" t="s">
        <v>116</v>
      </c>
      <c r="L98" s="26" t="s">
        <v>638</v>
      </c>
      <c r="M98" s="16" t="s">
        <v>639</v>
      </c>
      <c r="N98" s="26">
        <v>0.73699999999999999</v>
      </c>
      <c r="O98" s="26" t="s">
        <v>640</v>
      </c>
      <c r="P98" s="6" t="s">
        <v>641</v>
      </c>
      <c r="Q98" s="26">
        <v>0</v>
      </c>
      <c r="R98" s="26" t="s">
        <v>642</v>
      </c>
      <c r="S98" s="6" t="s">
        <v>643</v>
      </c>
      <c r="T98" s="26">
        <v>2</v>
      </c>
      <c r="U98" s="26"/>
      <c r="V98" s="14"/>
      <c r="W98" s="26"/>
    </row>
    <row r="99" spans="2:23" ht="60" x14ac:dyDescent="0.2">
      <c r="B99" s="64" t="s">
        <v>575</v>
      </c>
      <c r="C99" s="64" t="s">
        <v>329</v>
      </c>
      <c r="D99" s="64" t="s">
        <v>330</v>
      </c>
      <c r="E99" s="64" t="s">
        <v>123</v>
      </c>
      <c r="F99" s="64" t="s">
        <v>312</v>
      </c>
      <c r="G99" s="64" t="s">
        <v>124</v>
      </c>
      <c r="H99" s="7" t="s">
        <v>317</v>
      </c>
      <c r="I99" s="40" t="s">
        <v>115</v>
      </c>
      <c r="J99" s="40" t="s">
        <v>165</v>
      </c>
      <c r="K99" s="40" t="s">
        <v>116</v>
      </c>
      <c r="L99" s="26" t="s">
        <v>638</v>
      </c>
      <c r="M99" s="16" t="s">
        <v>639</v>
      </c>
      <c r="N99" s="26">
        <v>2.5</v>
      </c>
      <c r="O99" s="26" t="s">
        <v>640</v>
      </c>
      <c r="P99" s="6" t="s">
        <v>641</v>
      </c>
      <c r="Q99" s="26">
        <v>0</v>
      </c>
      <c r="R99" s="26" t="s">
        <v>642</v>
      </c>
      <c r="S99" s="6" t="s">
        <v>643</v>
      </c>
      <c r="T99" s="26">
        <v>0</v>
      </c>
      <c r="U99" s="26"/>
      <c r="V99" s="14"/>
      <c r="W99" s="26"/>
    </row>
    <row r="100" spans="2:23" ht="60" x14ac:dyDescent="0.2">
      <c r="B100" s="64" t="s">
        <v>756</v>
      </c>
      <c r="C100" s="64" t="s">
        <v>754</v>
      </c>
      <c r="D100" s="16" t="s">
        <v>755</v>
      </c>
      <c r="E100" s="64" t="s">
        <v>119</v>
      </c>
      <c r="F100" s="64" t="s">
        <v>312</v>
      </c>
      <c r="G100" s="64" t="s">
        <v>120</v>
      </c>
      <c r="H100" s="7" t="s">
        <v>317</v>
      </c>
      <c r="I100" s="40" t="s">
        <v>115</v>
      </c>
      <c r="J100" s="40" t="s">
        <v>165</v>
      </c>
      <c r="K100" s="40" t="s">
        <v>116</v>
      </c>
      <c r="L100" s="26" t="s">
        <v>638</v>
      </c>
      <c r="M100" s="16" t="s">
        <v>639</v>
      </c>
      <c r="N100" s="26" t="s">
        <v>39</v>
      </c>
      <c r="O100" s="26" t="s">
        <v>640</v>
      </c>
      <c r="P100" s="6" t="s">
        <v>641</v>
      </c>
      <c r="Q100" s="26">
        <v>0.54</v>
      </c>
      <c r="R100" s="26" t="s">
        <v>642</v>
      </c>
      <c r="S100" s="6" t="s">
        <v>643</v>
      </c>
      <c r="T100" s="26">
        <v>0</v>
      </c>
      <c r="U100" s="26"/>
      <c r="V100" s="26"/>
      <c r="W100" s="26"/>
    </row>
    <row r="101" spans="2:23" ht="36" x14ac:dyDescent="0.2">
      <c r="B101" s="73" t="s">
        <v>495</v>
      </c>
      <c r="C101" s="73"/>
      <c r="D101" s="73" t="s">
        <v>331</v>
      </c>
      <c r="E101" s="14"/>
      <c r="F101" s="14"/>
      <c r="G101" s="14"/>
      <c r="H101" s="14"/>
      <c r="I101" s="14"/>
      <c r="J101" s="14"/>
      <c r="K101" s="14"/>
      <c r="L101" s="14"/>
      <c r="M101" s="14"/>
      <c r="N101" s="14"/>
      <c r="O101" s="14"/>
      <c r="P101" s="14"/>
      <c r="Q101" s="14"/>
      <c r="R101" s="14"/>
      <c r="S101" s="14"/>
      <c r="T101" s="14"/>
      <c r="U101" s="14"/>
      <c r="V101" s="14"/>
      <c r="W101" s="14"/>
    </row>
    <row r="102" spans="2:23" ht="48" x14ac:dyDescent="0.2">
      <c r="B102" s="64" t="s">
        <v>576</v>
      </c>
      <c r="C102" s="64" t="s">
        <v>332</v>
      </c>
      <c r="D102" s="64" t="s">
        <v>333</v>
      </c>
      <c r="E102" s="64" t="s">
        <v>123</v>
      </c>
      <c r="F102" s="64" t="s">
        <v>312</v>
      </c>
      <c r="G102" s="64" t="s">
        <v>145</v>
      </c>
      <c r="H102" s="7" t="s">
        <v>334</v>
      </c>
      <c r="I102" s="40" t="s">
        <v>115</v>
      </c>
      <c r="J102" s="40" t="s">
        <v>39</v>
      </c>
      <c r="K102" s="40" t="s">
        <v>116</v>
      </c>
      <c r="L102" s="26" t="s">
        <v>644</v>
      </c>
      <c r="M102" s="16" t="s">
        <v>645</v>
      </c>
      <c r="N102" s="26">
        <v>0</v>
      </c>
      <c r="O102" s="26" t="s">
        <v>646</v>
      </c>
      <c r="P102" s="6" t="s">
        <v>647</v>
      </c>
      <c r="Q102" s="26">
        <v>1.4</v>
      </c>
      <c r="R102" s="26"/>
      <c r="S102" s="26"/>
      <c r="T102" s="26"/>
      <c r="U102" s="26"/>
      <c r="V102" s="26"/>
      <c r="W102" s="26"/>
    </row>
    <row r="103" spans="2:23" ht="60" x14ac:dyDescent="0.2">
      <c r="B103" s="64" t="s">
        <v>577</v>
      </c>
      <c r="C103" s="64" t="s">
        <v>335</v>
      </c>
      <c r="D103" s="64" t="s">
        <v>336</v>
      </c>
      <c r="E103" s="64" t="s">
        <v>119</v>
      </c>
      <c r="F103" s="64" t="s">
        <v>312</v>
      </c>
      <c r="G103" s="64" t="s">
        <v>120</v>
      </c>
      <c r="H103" s="7" t="s">
        <v>334</v>
      </c>
      <c r="I103" s="40" t="s">
        <v>115</v>
      </c>
      <c r="J103" s="40" t="s">
        <v>39</v>
      </c>
      <c r="K103" s="40" t="s">
        <v>116</v>
      </c>
      <c r="L103" s="26" t="s">
        <v>644</v>
      </c>
      <c r="M103" s="16" t="s">
        <v>645</v>
      </c>
      <c r="N103" s="26">
        <v>0.6</v>
      </c>
      <c r="O103" s="26" t="s">
        <v>646</v>
      </c>
      <c r="P103" s="6" t="s">
        <v>647</v>
      </c>
      <c r="Q103" s="26">
        <v>0</v>
      </c>
      <c r="R103" s="26"/>
      <c r="S103" s="26"/>
      <c r="T103" s="26"/>
      <c r="U103" s="26"/>
      <c r="V103" s="26"/>
      <c r="W103" s="26"/>
    </row>
    <row r="104" spans="2:23" ht="48" x14ac:dyDescent="0.2">
      <c r="B104" s="64" t="s">
        <v>578</v>
      </c>
      <c r="C104" s="64" t="s">
        <v>337</v>
      </c>
      <c r="D104" s="64" t="s">
        <v>338</v>
      </c>
      <c r="E104" s="64" t="s">
        <v>111</v>
      </c>
      <c r="F104" s="64" t="s">
        <v>312</v>
      </c>
      <c r="G104" s="64" t="s">
        <v>113</v>
      </c>
      <c r="H104" s="7" t="s">
        <v>334</v>
      </c>
      <c r="I104" s="40" t="s">
        <v>115</v>
      </c>
      <c r="J104" s="40" t="s">
        <v>39</v>
      </c>
      <c r="K104" s="40" t="s">
        <v>116</v>
      </c>
      <c r="L104" s="26" t="s">
        <v>644</v>
      </c>
      <c r="M104" s="16" t="s">
        <v>645</v>
      </c>
      <c r="N104" s="26">
        <v>0.5</v>
      </c>
      <c r="O104" s="26" t="s">
        <v>646</v>
      </c>
      <c r="P104" s="6" t="s">
        <v>647</v>
      </c>
      <c r="Q104" s="26">
        <v>0</v>
      </c>
      <c r="R104" s="26"/>
      <c r="S104" s="26"/>
      <c r="T104" s="26"/>
      <c r="U104" s="26"/>
      <c r="V104" s="26"/>
      <c r="W104" s="26"/>
    </row>
    <row r="105" spans="2:23" ht="60" x14ac:dyDescent="0.2">
      <c r="B105" s="64" t="s">
        <v>579</v>
      </c>
      <c r="C105" s="64" t="s">
        <v>339</v>
      </c>
      <c r="D105" s="64" t="s">
        <v>340</v>
      </c>
      <c r="E105" s="64" t="s">
        <v>139</v>
      </c>
      <c r="F105" s="64" t="s">
        <v>312</v>
      </c>
      <c r="G105" s="64" t="s">
        <v>157</v>
      </c>
      <c r="H105" s="7" t="s">
        <v>334</v>
      </c>
      <c r="I105" s="40" t="s">
        <v>115</v>
      </c>
      <c r="J105" s="40" t="s">
        <v>39</v>
      </c>
      <c r="K105" s="40" t="s">
        <v>116</v>
      </c>
      <c r="L105" s="26" t="s">
        <v>644</v>
      </c>
      <c r="M105" s="16" t="s">
        <v>645</v>
      </c>
      <c r="N105" s="26">
        <v>0.6</v>
      </c>
      <c r="O105" s="26" t="s">
        <v>646</v>
      </c>
      <c r="P105" s="6" t="s">
        <v>647</v>
      </c>
      <c r="Q105" s="26">
        <v>0</v>
      </c>
      <c r="R105" s="26"/>
      <c r="S105" s="26"/>
      <c r="T105" s="26"/>
      <c r="U105" s="26"/>
      <c r="V105" s="26"/>
      <c r="W105" s="26"/>
    </row>
    <row r="106" spans="2:23" ht="48" x14ac:dyDescent="0.2">
      <c r="B106" s="64" t="s">
        <v>580</v>
      </c>
      <c r="C106" s="64" t="s">
        <v>341</v>
      </c>
      <c r="D106" s="64" t="s">
        <v>342</v>
      </c>
      <c r="E106" s="64" t="s">
        <v>128</v>
      </c>
      <c r="F106" s="64" t="s">
        <v>312</v>
      </c>
      <c r="G106" s="64" t="s">
        <v>150</v>
      </c>
      <c r="H106" s="7" t="s">
        <v>334</v>
      </c>
      <c r="I106" s="40" t="s">
        <v>115</v>
      </c>
      <c r="J106" s="40" t="s">
        <v>39</v>
      </c>
      <c r="K106" s="40" t="s">
        <v>116</v>
      </c>
      <c r="L106" s="26" t="s">
        <v>644</v>
      </c>
      <c r="M106" s="16" t="s">
        <v>645</v>
      </c>
      <c r="N106" s="26">
        <v>0.21</v>
      </c>
      <c r="O106" s="26" t="s">
        <v>646</v>
      </c>
      <c r="P106" s="6" t="s">
        <v>647</v>
      </c>
      <c r="Q106" s="26">
        <v>0</v>
      </c>
      <c r="R106" s="26"/>
      <c r="S106" s="26"/>
      <c r="T106" s="26"/>
      <c r="U106" s="26"/>
      <c r="V106" s="26"/>
      <c r="W106" s="26"/>
    </row>
    <row r="107" spans="2:23" ht="36" x14ac:dyDescent="0.2">
      <c r="B107" s="73" t="s">
        <v>496</v>
      </c>
      <c r="C107" s="73"/>
      <c r="D107" s="73" t="s">
        <v>343</v>
      </c>
      <c r="E107" s="14"/>
      <c r="F107" s="14"/>
      <c r="G107" s="14"/>
      <c r="H107" s="14"/>
      <c r="I107" s="14"/>
      <c r="J107" s="14"/>
      <c r="K107" s="14"/>
      <c r="L107" s="14"/>
      <c r="M107" s="14"/>
      <c r="N107" s="14"/>
      <c r="O107" s="14"/>
      <c r="P107" s="14"/>
      <c r="Q107" s="14"/>
      <c r="R107" s="14"/>
      <c r="S107" s="14"/>
      <c r="T107" s="14"/>
      <c r="U107" s="14"/>
      <c r="V107" s="14"/>
      <c r="W107" s="14"/>
    </row>
    <row r="108" spans="2:23" ht="60" x14ac:dyDescent="0.2">
      <c r="B108" s="73" t="s">
        <v>497</v>
      </c>
      <c r="C108" s="73"/>
      <c r="D108" s="73" t="s">
        <v>344</v>
      </c>
      <c r="E108" s="14"/>
      <c r="F108" s="14"/>
      <c r="G108" s="14"/>
      <c r="H108" s="14"/>
      <c r="I108" s="14"/>
      <c r="J108" s="14"/>
      <c r="K108" s="14"/>
      <c r="L108" s="14"/>
      <c r="M108" s="14"/>
      <c r="N108" s="14"/>
      <c r="O108" s="14"/>
      <c r="P108" s="14"/>
      <c r="Q108" s="14"/>
      <c r="R108" s="14"/>
      <c r="S108" s="14"/>
      <c r="T108" s="14"/>
      <c r="U108" s="14"/>
      <c r="V108" s="14"/>
      <c r="W108" s="14"/>
    </row>
    <row r="109" spans="2:23" ht="48" x14ac:dyDescent="0.2">
      <c r="B109" s="62" t="s">
        <v>581</v>
      </c>
      <c r="C109" s="6" t="s">
        <v>345</v>
      </c>
      <c r="D109" s="16" t="s">
        <v>346</v>
      </c>
      <c r="E109" s="16" t="s">
        <v>123</v>
      </c>
      <c r="F109" s="16" t="s">
        <v>347</v>
      </c>
      <c r="G109" s="16" t="s">
        <v>124</v>
      </c>
      <c r="H109" s="16" t="s">
        <v>348</v>
      </c>
      <c r="I109" s="14" t="s">
        <v>115</v>
      </c>
      <c r="J109" s="14" t="s">
        <v>165</v>
      </c>
      <c r="K109" s="14" t="s">
        <v>116</v>
      </c>
      <c r="L109" s="26"/>
      <c r="M109" s="62"/>
      <c r="N109" s="26"/>
      <c r="O109" s="26"/>
      <c r="P109" s="62"/>
      <c r="Q109" s="26"/>
      <c r="R109" s="26"/>
      <c r="S109" s="62"/>
      <c r="T109" s="26"/>
      <c r="U109" s="26"/>
      <c r="V109" s="62"/>
      <c r="W109" s="26"/>
    </row>
    <row r="110" spans="2:23" ht="24" x14ac:dyDescent="0.2">
      <c r="B110" s="73" t="s">
        <v>498</v>
      </c>
      <c r="C110" s="73"/>
      <c r="D110" s="73" t="s">
        <v>349</v>
      </c>
      <c r="E110" s="14"/>
      <c r="F110" s="14"/>
      <c r="G110" s="14"/>
      <c r="H110" s="14"/>
      <c r="I110" s="14"/>
      <c r="J110" s="14"/>
      <c r="K110" s="14"/>
      <c r="L110" s="14"/>
      <c r="M110" s="14"/>
      <c r="N110" s="14"/>
      <c r="O110" s="14"/>
      <c r="P110" s="14"/>
      <c r="Q110" s="14"/>
      <c r="R110" s="14"/>
      <c r="S110" s="14"/>
      <c r="T110" s="14"/>
      <c r="U110" s="14"/>
      <c r="V110" s="14"/>
      <c r="W110" s="14"/>
    </row>
    <row r="111" spans="2:23" ht="24" x14ac:dyDescent="0.2">
      <c r="B111" s="73" t="s">
        <v>499</v>
      </c>
      <c r="C111" s="73"/>
      <c r="D111" s="73" t="s">
        <v>350</v>
      </c>
      <c r="E111" s="14"/>
      <c r="F111" s="14"/>
      <c r="G111" s="14"/>
      <c r="H111" s="14"/>
      <c r="I111" s="14"/>
      <c r="J111" s="14"/>
      <c r="K111" s="14"/>
      <c r="L111" s="14"/>
      <c r="M111" s="14"/>
      <c r="N111" s="14"/>
      <c r="O111" s="14"/>
      <c r="P111" s="14"/>
      <c r="Q111" s="14"/>
      <c r="R111" s="14"/>
      <c r="S111" s="14"/>
      <c r="T111" s="14"/>
      <c r="U111" s="14"/>
      <c r="V111" s="14"/>
      <c r="W111" s="14"/>
    </row>
    <row r="112" spans="2:23" ht="116.25" customHeight="1" x14ac:dyDescent="0.2">
      <c r="B112" s="16" t="s">
        <v>582</v>
      </c>
      <c r="C112" s="16" t="s">
        <v>351</v>
      </c>
      <c r="D112" s="64" t="s">
        <v>352</v>
      </c>
      <c r="E112" s="6" t="s">
        <v>353</v>
      </c>
      <c r="F112" s="6" t="s">
        <v>354</v>
      </c>
      <c r="G112" s="64" t="s">
        <v>124</v>
      </c>
      <c r="H112" s="64" t="s">
        <v>355</v>
      </c>
      <c r="I112" s="14" t="s">
        <v>115</v>
      </c>
      <c r="J112" s="14" t="s">
        <v>39</v>
      </c>
      <c r="K112" s="14" t="s">
        <v>116</v>
      </c>
      <c r="L112" s="14" t="s">
        <v>648</v>
      </c>
      <c r="M112" s="16" t="s">
        <v>649</v>
      </c>
      <c r="N112" s="14">
        <v>138</v>
      </c>
      <c r="O112" s="81" t="s">
        <v>650</v>
      </c>
      <c r="P112" s="40" t="s">
        <v>651</v>
      </c>
      <c r="Q112" s="81">
        <v>35</v>
      </c>
      <c r="R112" s="26"/>
      <c r="S112" s="26"/>
      <c r="T112" s="26"/>
      <c r="U112" s="26"/>
      <c r="V112" s="26"/>
      <c r="W112" s="26"/>
    </row>
    <row r="113" spans="2:26" ht="48" x14ac:dyDescent="0.2">
      <c r="B113" s="73" t="s">
        <v>500</v>
      </c>
      <c r="C113" s="73"/>
      <c r="D113" s="73" t="s">
        <v>356</v>
      </c>
      <c r="E113" s="14"/>
      <c r="F113" s="14"/>
      <c r="G113" s="14"/>
      <c r="H113" s="14"/>
      <c r="I113" s="14"/>
      <c r="J113" s="14"/>
      <c r="K113" s="14"/>
      <c r="L113" s="14"/>
      <c r="M113" s="14"/>
      <c r="N113" s="14"/>
      <c r="O113" s="14"/>
      <c r="P113" s="14"/>
      <c r="Q113" s="14"/>
      <c r="R113" s="14"/>
      <c r="S113" s="14"/>
      <c r="T113" s="14"/>
      <c r="U113" s="14"/>
      <c r="V113" s="14"/>
      <c r="W113" s="14"/>
    </row>
    <row r="114" spans="2:26" ht="60" x14ac:dyDescent="0.2">
      <c r="B114" s="16" t="s">
        <v>583</v>
      </c>
      <c r="C114" s="16" t="s">
        <v>357</v>
      </c>
      <c r="D114" s="16" t="s">
        <v>358</v>
      </c>
      <c r="E114" s="16" t="s">
        <v>359</v>
      </c>
      <c r="F114" s="16" t="s">
        <v>354</v>
      </c>
      <c r="G114" s="16" t="s">
        <v>360</v>
      </c>
      <c r="H114" s="16" t="s">
        <v>361</v>
      </c>
      <c r="I114" s="14" t="s">
        <v>115</v>
      </c>
      <c r="J114" s="14" t="s">
        <v>39</v>
      </c>
      <c r="K114" s="14" t="s">
        <v>116</v>
      </c>
      <c r="L114" s="26" t="s">
        <v>652</v>
      </c>
      <c r="M114" s="6" t="s">
        <v>653</v>
      </c>
      <c r="N114" s="26">
        <v>8155</v>
      </c>
      <c r="O114" s="26"/>
      <c r="P114" s="26"/>
      <c r="Q114" s="26"/>
      <c r="R114" s="26"/>
      <c r="S114" s="26"/>
      <c r="T114" s="26"/>
      <c r="U114" s="26"/>
      <c r="V114" s="26"/>
      <c r="W114" s="26"/>
    </row>
    <row r="115" spans="2:26" ht="76.5" customHeight="1" x14ac:dyDescent="0.2">
      <c r="B115" s="73" t="s">
        <v>501</v>
      </c>
      <c r="C115" s="73"/>
      <c r="D115" s="73" t="s">
        <v>362</v>
      </c>
      <c r="E115" s="14"/>
      <c r="F115" s="14"/>
      <c r="G115" s="14"/>
      <c r="H115" s="14"/>
      <c r="I115" s="14"/>
      <c r="J115" s="14"/>
      <c r="K115" s="14"/>
      <c r="L115" s="14"/>
      <c r="M115" s="14"/>
      <c r="N115" s="14"/>
      <c r="O115" s="14"/>
      <c r="P115" s="14"/>
      <c r="Q115" s="14"/>
      <c r="R115" s="14"/>
      <c r="S115" s="14"/>
      <c r="T115" s="14"/>
      <c r="U115" s="14"/>
      <c r="V115" s="14"/>
      <c r="W115" s="14"/>
    </row>
    <row r="116" spans="2:26" ht="165" customHeight="1" x14ac:dyDescent="0.2">
      <c r="B116" s="16" t="s">
        <v>584</v>
      </c>
      <c r="C116" s="6" t="s">
        <v>363</v>
      </c>
      <c r="D116" s="16" t="s">
        <v>364</v>
      </c>
      <c r="E116" s="16" t="s">
        <v>365</v>
      </c>
      <c r="F116" s="16" t="s">
        <v>354</v>
      </c>
      <c r="G116" s="16" t="s">
        <v>113</v>
      </c>
      <c r="H116" s="16" t="s">
        <v>366</v>
      </c>
      <c r="I116" s="14" t="s">
        <v>115</v>
      </c>
      <c r="J116" s="14" t="s">
        <v>39</v>
      </c>
      <c r="K116" s="14" t="s">
        <v>116</v>
      </c>
      <c r="L116" s="26" t="s">
        <v>654</v>
      </c>
      <c r="M116" s="6" t="s">
        <v>655</v>
      </c>
      <c r="N116" s="26">
        <v>189</v>
      </c>
      <c r="O116" s="26" t="s">
        <v>656</v>
      </c>
      <c r="P116" s="6" t="s">
        <v>657</v>
      </c>
      <c r="Q116" s="14">
        <v>0</v>
      </c>
      <c r="R116" s="6" t="s">
        <v>658</v>
      </c>
      <c r="S116" s="6" t="s">
        <v>659</v>
      </c>
      <c r="T116" s="14">
        <v>187</v>
      </c>
      <c r="U116" s="6" t="s">
        <v>660</v>
      </c>
      <c r="V116" s="6" t="s">
        <v>661</v>
      </c>
      <c r="W116" s="14">
        <v>0</v>
      </c>
      <c r="X116" s="26" t="s">
        <v>662</v>
      </c>
      <c r="Y116" s="16" t="s">
        <v>663</v>
      </c>
      <c r="Z116" s="16">
        <v>1.714</v>
      </c>
    </row>
    <row r="117" spans="2:26" ht="165" customHeight="1" x14ac:dyDescent="0.2">
      <c r="B117" s="16" t="s">
        <v>585</v>
      </c>
      <c r="C117" s="6" t="s">
        <v>367</v>
      </c>
      <c r="D117" s="16" t="s">
        <v>368</v>
      </c>
      <c r="E117" s="16" t="s">
        <v>369</v>
      </c>
      <c r="F117" s="16" t="s">
        <v>354</v>
      </c>
      <c r="G117" s="16" t="s">
        <v>157</v>
      </c>
      <c r="H117" s="16" t="s">
        <v>366</v>
      </c>
      <c r="I117" s="14" t="s">
        <v>115</v>
      </c>
      <c r="J117" s="14" t="s">
        <v>39</v>
      </c>
      <c r="K117" s="14" t="s">
        <v>116</v>
      </c>
      <c r="L117" s="26" t="s">
        <v>654</v>
      </c>
      <c r="M117" s="6" t="s">
        <v>655</v>
      </c>
      <c r="N117" s="26">
        <v>206</v>
      </c>
      <c r="O117" s="26" t="s">
        <v>656</v>
      </c>
      <c r="P117" s="6" t="s">
        <v>657</v>
      </c>
      <c r="Q117" s="14">
        <v>1156</v>
      </c>
      <c r="R117" s="6" t="s">
        <v>658</v>
      </c>
      <c r="S117" s="6" t="s">
        <v>659</v>
      </c>
      <c r="T117" s="14">
        <v>389</v>
      </c>
      <c r="U117" s="6" t="s">
        <v>660</v>
      </c>
      <c r="V117" s="6" t="s">
        <v>661</v>
      </c>
      <c r="W117" s="14">
        <v>0</v>
      </c>
      <c r="X117" s="26" t="s">
        <v>662</v>
      </c>
      <c r="Y117" s="16" t="s">
        <v>663</v>
      </c>
      <c r="Z117" s="26">
        <v>3.38</v>
      </c>
    </row>
    <row r="118" spans="2:26" ht="120" x14ac:dyDescent="0.2">
      <c r="B118" s="16" t="s">
        <v>586</v>
      </c>
      <c r="C118" s="6" t="s">
        <v>370</v>
      </c>
      <c r="D118" s="16" t="s">
        <v>371</v>
      </c>
      <c r="E118" s="16" t="s">
        <v>372</v>
      </c>
      <c r="F118" s="16" t="s">
        <v>354</v>
      </c>
      <c r="G118" s="16" t="s">
        <v>373</v>
      </c>
      <c r="H118" s="16" t="s">
        <v>366</v>
      </c>
      <c r="I118" s="14" t="s">
        <v>115</v>
      </c>
      <c r="J118" s="14" t="s">
        <v>39</v>
      </c>
      <c r="K118" s="14" t="s">
        <v>116</v>
      </c>
      <c r="L118" s="26" t="s">
        <v>654</v>
      </c>
      <c r="M118" s="6" t="s">
        <v>655</v>
      </c>
      <c r="N118" s="26">
        <v>0</v>
      </c>
      <c r="O118" s="26" t="s">
        <v>656</v>
      </c>
      <c r="P118" s="6" t="s">
        <v>657</v>
      </c>
      <c r="Q118" s="71">
        <v>3207</v>
      </c>
      <c r="R118" s="6" t="s">
        <v>658</v>
      </c>
      <c r="S118" s="6" t="s">
        <v>659</v>
      </c>
      <c r="T118" s="14">
        <v>17</v>
      </c>
      <c r="U118" s="6" t="s">
        <v>660</v>
      </c>
      <c r="V118" s="6" t="s">
        <v>661</v>
      </c>
      <c r="W118" s="14">
        <v>0</v>
      </c>
      <c r="X118" s="26" t="s">
        <v>662</v>
      </c>
      <c r="Y118" s="16" t="s">
        <v>663</v>
      </c>
      <c r="Z118" s="26">
        <v>0.65</v>
      </c>
    </row>
    <row r="119" spans="2:26" ht="120" x14ac:dyDescent="0.2">
      <c r="B119" s="16" t="s">
        <v>587</v>
      </c>
      <c r="C119" s="6" t="s">
        <v>374</v>
      </c>
      <c r="D119" s="16" t="s">
        <v>375</v>
      </c>
      <c r="E119" s="16" t="s">
        <v>353</v>
      </c>
      <c r="F119" s="16" t="s">
        <v>354</v>
      </c>
      <c r="G119" s="16" t="s">
        <v>124</v>
      </c>
      <c r="H119" s="16" t="s">
        <v>366</v>
      </c>
      <c r="I119" s="14" t="s">
        <v>115</v>
      </c>
      <c r="J119" s="14" t="s">
        <v>39</v>
      </c>
      <c r="K119" s="14" t="s">
        <v>116</v>
      </c>
      <c r="L119" s="26" t="s">
        <v>654</v>
      </c>
      <c r="M119" s="6" t="s">
        <v>655</v>
      </c>
      <c r="N119" s="26">
        <v>447</v>
      </c>
      <c r="O119" s="26" t="s">
        <v>656</v>
      </c>
      <c r="P119" s="6" t="s">
        <v>657</v>
      </c>
      <c r="Q119" s="14" t="s">
        <v>39</v>
      </c>
      <c r="R119" s="6" t="s">
        <v>658</v>
      </c>
      <c r="S119" s="6" t="s">
        <v>659</v>
      </c>
      <c r="T119" s="14">
        <v>838</v>
      </c>
      <c r="U119" s="6" t="s">
        <v>660</v>
      </c>
      <c r="V119" s="6" t="s">
        <v>661</v>
      </c>
      <c r="W119" s="14">
        <v>255</v>
      </c>
      <c r="X119" s="26" t="s">
        <v>662</v>
      </c>
      <c r="Y119" s="16" t="s">
        <v>663</v>
      </c>
      <c r="Z119" s="26">
        <v>7.52</v>
      </c>
    </row>
    <row r="120" spans="2:26" ht="120" x14ac:dyDescent="0.2">
      <c r="B120" s="16" t="s">
        <v>588</v>
      </c>
      <c r="C120" s="6" t="s">
        <v>376</v>
      </c>
      <c r="D120" s="16" t="s">
        <v>377</v>
      </c>
      <c r="E120" s="16" t="s">
        <v>378</v>
      </c>
      <c r="F120" s="16" t="s">
        <v>354</v>
      </c>
      <c r="G120" s="16" t="s">
        <v>120</v>
      </c>
      <c r="H120" s="16" t="s">
        <v>366</v>
      </c>
      <c r="I120" s="14" t="s">
        <v>115</v>
      </c>
      <c r="J120" s="14" t="s">
        <v>39</v>
      </c>
      <c r="K120" s="14" t="s">
        <v>116</v>
      </c>
      <c r="L120" s="26" t="s">
        <v>654</v>
      </c>
      <c r="M120" s="6" t="s">
        <v>655</v>
      </c>
      <c r="N120" s="26">
        <v>86</v>
      </c>
      <c r="O120" s="26" t="s">
        <v>656</v>
      </c>
      <c r="P120" s="6" t="s">
        <v>657</v>
      </c>
      <c r="Q120" s="14">
        <v>151</v>
      </c>
      <c r="R120" s="6" t="s">
        <v>658</v>
      </c>
      <c r="S120" s="6" t="s">
        <v>659</v>
      </c>
      <c r="T120" s="14">
        <v>607</v>
      </c>
      <c r="U120" s="6" t="s">
        <v>660</v>
      </c>
      <c r="V120" s="6" t="s">
        <v>661</v>
      </c>
      <c r="W120" s="14">
        <v>372</v>
      </c>
      <c r="X120" s="26" t="s">
        <v>662</v>
      </c>
      <c r="Y120" s="16" t="s">
        <v>663</v>
      </c>
      <c r="Z120" s="26">
        <v>0.99</v>
      </c>
    </row>
    <row r="121" spans="2:26" ht="120" x14ac:dyDescent="0.2">
      <c r="B121" s="16" t="s">
        <v>589</v>
      </c>
      <c r="C121" s="16" t="s">
        <v>379</v>
      </c>
      <c r="D121" s="16" t="s">
        <v>753</v>
      </c>
      <c r="E121" s="16" t="s">
        <v>365</v>
      </c>
      <c r="F121" s="16" t="s">
        <v>354</v>
      </c>
      <c r="G121" s="16" t="s">
        <v>113</v>
      </c>
      <c r="H121" s="16" t="s">
        <v>366</v>
      </c>
      <c r="I121" s="14" t="s">
        <v>115</v>
      </c>
      <c r="J121" s="14" t="s">
        <v>39</v>
      </c>
      <c r="K121" s="14" t="s">
        <v>116</v>
      </c>
      <c r="L121" s="26" t="s">
        <v>654</v>
      </c>
      <c r="M121" s="6" t="s">
        <v>655</v>
      </c>
      <c r="N121" s="26">
        <v>108</v>
      </c>
      <c r="O121" s="26" t="s">
        <v>656</v>
      </c>
      <c r="P121" s="6" t="s">
        <v>657</v>
      </c>
      <c r="Q121" s="14">
        <v>0</v>
      </c>
      <c r="R121" s="6" t="s">
        <v>658</v>
      </c>
      <c r="S121" s="6" t="s">
        <v>659</v>
      </c>
      <c r="T121" s="14">
        <v>108</v>
      </c>
      <c r="U121" s="6" t="s">
        <v>660</v>
      </c>
      <c r="V121" s="6" t="s">
        <v>661</v>
      </c>
      <c r="W121" s="14">
        <v>0</v>
      </c>
      <c r="X121" s="26" t="s">
        <v>662</v>
      </c>
      <c r="Y121" s="16" t="s">
        <v>663</v>
      </c>
      <c r="Z121" s="26">
        <v>0</v>
      </c>
    </row>
    <row r="122" spans="2:26" ht="120" x14ac:dyDescent="0.2">
      <c r="B122" s="16" t="s">
        <v>590</v>
      </c>
      <c r="C122" s="16" t="s">
        <v>380</v>
      </c>
      <c r="D122" s="16" t="s">
        <v>381</v>
      </c>
      <c r="E122" s="16" t="s">
        <v>382</v>
      </c>
      <c r="F122" s="16" t="s">
        <v>354</v>
      </c>
      <c r="G122" s="16" t="s">
        <v>373</v>
      </c>
      <c r="H122" s="16" t="s">
        <v>366</v>
      </c>
      <c r="I122" s="14" t="s">
        <v>115</v>
      </c>
      <c r="J122" s="14" t="s">
        <v>39</v>
      </c>
      <c r="K122" s="14" t="s">
        <v>116</v>
      </c>
      <c r="L122" s="26" t="s">
        <v>654</v>
      </c>
      <c r="M122" s="6" t="s">
        <v>655</v>
      </c>
      <c r="N122" s="26">
        <v>0</v>
      </c>
      <c r="O122" s="26" t="s">
        <v>656</v>
      </c>
      <c r="P122" s="6" t="s">
        <v>657</v>
      </c>
      <c r="Q122" s="14">
        <v>444</v>
      </c>
      <c r="R122" s="6" t="s">
        <v>658</v>
      </c>
      <c r="S122" s="6" t="s">
        <v>659</v>
      </c>
      <c r="T122" s="14"/>
      <c r="U122" s="6" t="s">
        <v>660</v>
      </c>
      <c r="V122" s="6" t="s">
        <v>661</v>
      </c>
      <c r="W122" s="14"/>
      <c r="X122" s="26" t="s">
        <v>662</v>
      </c>
      <c r="Y122" s="16" t="s">
        <v>663</v>
      </c>
      <c r="Z122" s="26">
        <v>0</v>
      </c>
    </row>
    <row r="123" spans="2:26" ht="120" x14ac:dyDescent="0.2">
      <c r="B123" s="16" t="s">
        <v>591</v>
      </c>
      <c r="C123" s="16" t="s">
        <v>383</v>
      </c>
      <c r="D123" s="16" t="s">
        <v>384</v>
      </c>
      <c r="E123" s="16" t="s">
        <v>353</v>
      </c>
      <c r="F123" s="16" t="s">
        <v>354</v>
      </c>
      <c r="G123" s="16" t="s">
        <v>124</v>
      </c>
      <c r="H123" s="16" t="s">
        <v>366</v>
      </c>
      <c r="I123" s="14" t="s">
        <v>115</v>
      </c>
      <c r="J123" s="14" t="s">
        <v>39</v>
      </c>
      <c r="K123" s="14" t="s">
        <v>116</v>
      </c>
      <c r="L123" s="26" t="s">
        <v>654</v>
      </c>
      <c r="M123" s="6" t="s">
        <v>655</v>
      </c>
      <c r="N123" s="26">
        <v>0</v>
      </c>
      <c r="O123" s="26" t="s">
        <v>656</v>
      </c>
      <c r="P123" s="6" t="s">
        <v>657</v>
      </c>
      <c r="Q123" s="14">
        <v>0</v>
      </c>
      <c r="R123" s="6" t="s">
        <v>658</v>
      </c>
      <c r="S123" s="6" t="s">
        <v>659</v>
      </c>
      <c r="T123" s="14">
        <v>220</v>
      </c>
      <c r="U123" s="6" t="s">
        <v>660</v>
      </c>
      <c r="V123" s="6" t="s">
        <v>661</v>
      </c>
      <c r="W123" s="14">
        <v>220</v>
      </c>
      <c r="X123" s="26" t="s">
        <v>662</v>
      </c>
      <c r="Y123" s="16" t="s">
        <v>663</v>
      </c>
      <c r="Z123" s="26">
        <v>0</v>
      </c>
    </row>
    <row r="124" spans="2:26" ht="166.5" customHeight="1" x14ac:dyDescent="0.2">
      <c r="B124" s="16" t="s">
        <v>592</v>
      </c>
      <c r="C124" s="16" t="s">
        <v>385</v>
      </c>
      <c r="D124" s="16" t="s">
        <v>386</v>
      </c>
      <c r="E124" s="16" t="s">
        <v>378</v>
      </c>
      <c r="F124" s="16" t="s">
        <v>354</v>
      </c>
      <c r="G124" s="16" t="s">
        <v>120</v>
      </c>
      <c r="H124" s="16" t="s">
        <v>366</v>
      </c>
      <c r="I124" s="14" t="s">
        <v>115</v>
      </c>
      <c r="J124" s="14" t="s">
        <v>39</v>
      </c>
      <c r="K124" s="14" t="s">
        <v>116</v>
      </c>
      <c r="L124" s="26" t="s">
        <v>654</v>
      </c>
      <c r="M124" s="6" t="s">
        <v>655</v>
      </c>
      <c r="N124" s="26">
        <v>0</v>
      </c>
      <c r="O124" s="26" t="s">
        <v>656</v>
      </c>
      <c r="P124" s="6" t="s">
        <v>657</v>
      </c>
      <c r="Q124" s="14">
        <v>0</v>
      </c>
      <c r="R124" s="6" t="s">
        <v>658</v>
      </c>
      <c r="S124" s="6" t="s">
        <v>659</v>
      </c>
      <c r="T124" s="14">
        <v>112</v>
      </c>
      <c r="U124" s="6" t="s">
        <v>660</v>
      </c>
      <c r="V124" s="6" t="s">
        <v>661</v>
      </c>
      <c r="W124" s="14">
        <v>0</v>
      </c>
      <c r="X124" s="26" t="s">
        <v>662</v>
      </c>
      <c r="Y124" s="16" t="s">
        <v>663</v>
      </c>
      <c r="Z124" s="26">
        <v>1.6</v>
      </c>
    </row>
    <row r="125" spans="2:26" ht="24" x14ac:dyDescent="0.2">
      <c r="B125" s="73" t="s">
        <v>502</v>
      </c>
      <c r="C125" s="73"/>
      <c r="D125" s="73" t="s">
        <v>387</v>
      </c>
      <c r="E125" s="16"/>
      <c r="F125" s="16"/>
      <c r="G125" s="16"/>
      <c r="H125" s="16"/>
      <c r="I125" s="16"/>
      <c r="J125" s="16"/>
      <c r="K125" s="16"/>
      <c r="L125" s="16"/>
      <c r="M125" s="16"/>
      <c r="N125" s="16"/>
      <c r="O125" s="16"/>
      <c r="P125" s="16"/>
      <c r="Q125" s="16"/>
      <c r="R125" s="16"/>
      <c r="S125" s="16"/>
      <c r="T125" s="16"/>
      <c r="U125" s="16"/>
      <c r="V125" s="16"/>
      <c r="W125" s="16"/>
    </row>
    <row r="126" spans="2:26" ht="84" x14ac:dyDescent="0.2">
      <c r="B126" s="16" t="s">
        <v>593</v>
      </c>
      <c r="C126" s="16" t="s">
        <v>388</v>
      </c>
      <c r="D126" s="64" t="s">
        <v>389</v>
      </c>
      <c r="E126" s="7" t="s">
        <v>123</v>
      </c>
      <c r="F126" s="6" t="s">
        <v>354</v>
      </c>
      <c r="G126" s="64" t="s">
        <v>124</v>
      </c>
      <c r="H126" s="64" t="s">
        <v>390</v>
      </c>
      <c r="I126" s="14" t="s">
        <v>115</v>
      </c>
      <c r="J126" s="14" t="s">
        <v>39</v>
      </c>
      <c r="K126" s="14" t="s">
        <v>116</v>
      </c>
      <c r="L126" s="14" t="s">
        <v>664</v>
      </c>
      <c r="M126" s="16" t="s">
        <v>665</v>
      </c>
      <c r="N126" s="26">
        <v>25</v>
      </c>
      <c r="O126" s="81" t="s">
        <v>666</v>
      </c>
      <c r="P126" s="7" t="s">
        <v>667</v>
      </c>
      <c r="Q126" s="81">
        <v>0</v>
      </c>
      <c r="R126" s="26" t="s">
        <v>668</v>
      </c>
      <c r="S126" s="16" t="s">
        <v>669</v>
      </c>
      <c r="T126" s="26">
        <v>0</v>
      </c>
      <c r="U126" s="26" t="s">
        <v>670</v>
      </c>
      <c r="V126" s="16" t="s">
        <v>671</v>
      </c>
      <c r="W126" s="26">
        <v>1</v>
      </c>
    </row>
    <row r="127" spans="2:26" ht="117" customHeight="1" x14ac:dyDescent="0.2">
      <c r="B127" s="16" t="s">
        <v>594</v>
      </c>
      <c r="C127" s="16" t="s">
        <v>391</v>
      </c>
      <c r="D127" s="16" t="s">
        <v>392</v>
      </c>
      <c r="E127" s="6" t="s">
        <v>111</v>
      </c>
      <c r="F127" s="6" t="s">
        <v>354</v>
      </c>
      <c r="G127" s="16" t="s">
        <v>113</v>
      </c>
      <c r="H127" s="16" t="s">
        <v>390</v>
      </c>
      <c r="I127" s="14" t="s">
        <v>115</v>
      </c>
      <c r="J127" s="14" t="s">
        <v>39</v>
      </c>
      <c r="K127" s="14" t="s">
        <v>116</v>
      </c>
      <c r="L127" s="14" t="s">
        <v>664</v>
      </c>
      <c r="M127" s="16" t="s">
        <v>665</v>
      </c>
      <c r="N127" s="14">
        <v>16</v>
      </c>
      <c r="O127" s="81" t="s">
        <v>666</v>
      </c>
      <c r="P127" s="7" t="s">
        <v>667</v>
      </c>
      <c r="Q127" s="81">
        <v>0</v>
      </c>
      <c r="R127" s="26" t="s">
        <v>668</v>
      </c>
      <c r="S127" s="16" t="s">
        <v>669</v>
      </c>
      <c r="T127" s="26">
        <v>0</v>
      </c>
      <c r="U127" s="26" t="s">
        <v>670</v>
      </c>
      <c r="V127" s="16" t="s">
        <v>671</v>
      </c>
      <c r="W127" s="26">
        <v>1</v>
      </c>
    </row>
    <row r="128" spans="2:26" ht="116.25" customHeight="1" x14ac:dyDescent="0.2">
      <c r="B128" s="16" t="s">
        <v>595</v>
      </c>
      <c r="C128" s="16" t="s">
        <v>393</v>
      </c>
      <c r="D128" s="64" t="s">
        <v>394</v>
      </c>
      <c r="E128" s="7" t="s">
        <v>119</v>
      </c>
      <c r="F128" s="6" t="s">
        <v>354</v>
      </c>
      <c r="G128" s="64" t="s">
        <v>120</v>
      </c>
      <c r="H128" s="64" t="s">
        <v>390</v>
      </c>
      <c r="I128" s="14" t="s">
        <v>115</v>
      </c>
      <c r="J128" s="14" t="s">
        <v>39</v>
      </c>
      <c r="K128" s="14" t="s">
        <v>116</v>
      </c>
      <c r="L128" s="14" t="s">
        <v>664</v>
      </c>
      <c r="M128" s="16" t="s">
        <v>665</v>
      </c>
      <c r="N128" s="26">
        <v>1.9</v>
      </c>
      <c r="O128" s="81" t="s">
        <v>666</v>
      </c>
      <c r="P128" s="64" t="s">
        <v>667</v>
      </c>
      <c r="Q128" s="84">
        <v>0</v>
      </c>
      <c r="R128" s="26" t="s">
        <v>668</v>
      </c>
      <c r="S128" s="16" t="s">
        <v>669</v>
      </c>
      <c r="T128" s="26">
        <v>19</v>
      </c>
      <c r="U128" s="26" t="s">
        <v>670</v>
      </c>
      <c r="V128" s="16" t="s">
        <v>671</v>
      </c>
      <c r="W128" s="26">
        <v>0</v>
      </c>
    </row>
    <row r="129" spans="2:23" ht="84" x14ac:dyDescent="0.2">
      <c r="B129" s="16" t="s">
        <v>596</v>
      </c>
      <c r="C129" s="16" t="s">
        <v>395</v>
      </c>
      <c r="D129" s="64" t="s">
        <v>396</v>
      </c>
      <c r="E129" s="7" t="s">
        <v>128</v>
      </c>
      <c r="F129" s="6" t="s">
        <v>354</v>
      </c>
      <c r="G129" s="64" t="s">
        <v>150</v>
      </c>
      <c r="H129" s="64" t="s">
        <v>390</v>
      </c>
      <c r="I129" s="14" t="s">
        <v>115</v>
      </c>
      <c r="J129" s="14" t="s">
        <v>39</v>
      </c>
      <c r="K129" s="14" t="s">
        <v>116</v>
      </c>
      <c r="L129" s="14" t="s">
        <v>664</v>
      </c>
      <c r="M129" s="16" t="s">
        <v>665</v>
      </c>
      <c r="N129" s="14">
        <v>2.2000000000000002</v>
      </c>
      <c r="O129" s="81" t="s">
        <v>666</v>
      </c>
      <c r="P129" s="64" t="s">
        <v>667</v>
      </c>
      <c r="Q129" s="81">
        <v>0</v>
      </c>
      <c r="R129" s="26" t="s">
        <v>668</v>
      </c>
      <c r="S129" s="16" t="s">
        <v>669</v>
      </c>
      <c r="T129" s="26">
        <v>0</v>
      </c>
      <c r="U129" s="26" t="s">
        <v>670</v>
      </c>
      <c r="V129" s="16" t="s">
        <v>671</v>
      </c>
      <c r="W129" s="26">
        <v>1</v>
      </c>
    </row>
    <row r="130" spans="2:23" ht="84" x14ac:dyDescent="0.2">
      <c r="B130" s="27" t="s">
        <v>597</v>
      </c>
      <c r="C130" s="6" t="s">
        <v>397</v>
      </c>
      <c r="D130" s="16" t="s">
        <v>398</v>
      </c>
      <c r="E130" s="6" t="s">
        <v>119</v>
      </c>
      <c r="F130" s="6" t="s">
        <v>354</v>
      </c>
      <c r="G130" s="6" t="s">
        <v>120</v>
      </c>
      <c r="H130" s="16" t="s">
        <v>390</v>
      </c>
      <c r="I130" s="26" t="s">
        <v>115</v>
      </c>
      <c r="J130" s="26" t="s">
        <v>39</v>
      </c>
      <c r="K130" s="26" t="s">
        <v>116</v>
      </c>
      <c r="L130" s="26" t="s">
        <v>664</v>
      </c>
      <c r="M130" s="16" t="s">
        <v>665</v>
      </c>
      <c r="N130" s="26">
        <v>2</v>
      </c>
      <c r="O130" s="26" t="s">
        <v>666</v>
      </c>
      <c r="P130" s="16" t="s">
        <v>667</v>
      </c>
      <c r="Q130" s="26">
        <v>0</v>
      </c>
      <c r="R130" s="26" t="s">
        <v>668</v>
      </c>
      <c r="S130" s="16" t="s">
        <v>669</v>
      </c>
      <c r="T130" s="26">
        <v>1</v>
      </c>
      <c r="U130" s="26" t="s">
        <v>670</v>
      </c>
      <c r="V130" s="16" t="s">
        <v>671</v>
      </c>
      <c r="W130" s="26">
        <v>0</v>
      </c>
    </row>
    <row r="131" spans="2:23" ht="117.75" customHeight="1" x14ac:dyDescent="0.2">
      <c r="B131" s="16" t="s">
        <v>697</v>
      </c>
      <c r="C131" s="6" t="s">
        <v>399</v>
      </c>
      <c r="D131" s="16" t="s">
        <v>400</v>
      </c>
      <c r="E131" s="6" t="s">
        <v>139</v>
      </c>
      <c r="F131" s="6" t="s">
        <v>354</v>
      </c>
      <c r="G131" s="6" t="s">
        <v>157</v>
      </c>
      <c r="H131" s="16" t="s">
        <v>390</v>
      </c>
      <c r="I131" s="16" t="s">
        <v>390</v>
      </c>
      <c r="J131" s="26" t="s">
        <v>39</v>
      </c>
      <c r="K131" s="26" t="s">
        <v>116</v>
      </c>
      <c r="L131" s="26" t="s">
        <v>664</v>
      </c>
      <c r="M131" s="16" t="s">
        <v>665</v>
      </c>
      <c r="N131" s="26">
        <v>0</v>
      </c>
      <c r="O131" s="26" t="s">
        <v>666</v>
      </c>
      <c r="P131" s="16" t="s">
        <v>667</v>
      </c>
      <c r="Q131" s="26">
        <v>1</v>
      </c>
      <c r="R131" s="26" t="s">
        <v>668</v>
      </c>
      <c r="S131" s="16" t="s">
        <v>669</v>
      </c>
      <c r="T131" s="26">
        <v>0</v>
      </c>
      <c r="U131" s="26" t="s">
        <v>670</v>
      </c>
      <c r="V131" s="16" t="s">
        <v>671</v>
      </c>
      <c r="W131" s="26">
        <v>0</v>
      </c>
    </row>
    <row r="132" spans="2:23" ht="115.5" customHeight="1" x14ac:dyDescent="0.2">
      <c r="B132" s="16" t="s">
        <v>698</v>
      </c>
      <c r="C132" s="6" t="s">
        <v>401</v>
      </c>
      <c r="D132" s="27" t="s">
        <v>402</v>
      </c>
      <c r="E132" s="6" t="s">
        <v>139</v>
      </c>
      <c r="F132" s="6" t="s">
        <v>354</v>
      </c>
      <c r="G132" s="6" t="s">
        <v>157</v>
      </c>
      <c r="H132" s="16" t="s">
        <v>390</v>
      </c>
      <c r="I132" s="26" t="s">
        <v>115</v>
      </c>
      <c r="J132" s="26" t="s">
        <v>39</v>
      </c>
      <c r="K132" s="26" t="s">
        <v>116</v>
      </c>
      <c r="L132" s="26" t="s">
        <v>664</v>
      </c>
      <c r="M132" s="16" t="s">
        <v>665</v>
      </c>
      <c r="N132" s="26">
        <v>1</v>
      </c>
      <c r="O132" s="26" t="s">
        <v>666</v>
      </c>
      <c r="P132" s="16" t="s">
        <v>667</v>
      </c>
      <c r="Q132" s="26">
        <v>0</v>
      </c>
      <c r="R132" s="26" t="s">
        <v>668</v>
      </c>
      <c r="S132" s="16" t="s">
        <v>669</v>
      </c>
      <c r="T132" s="26">
        <v>0</v>
      </c>
      <c r="U132" s="26" t="s">
        <v>670</v>
      </c>
      <c r="V132" s="16" t="s">
        <v>671</v>
      </c>
      <c r="W132" s="26">
        <v>1</v>
      </c>
    </row>
    <row r="133" spans="2:23" ht="24" x14ac:dyDescent="0.2">
      <c r="B133" s="73" t="s">
        <v>503</v>
      </c>
      <c r="C133" s="73"/>
      <c r="D133" s="73" t="s">
        <v>403</v>
      </c>
      <c r="E133" s="14"/>
      <c r="F133" s="14"/>
      <c r="G133" s="14"/>
      <c r="H133" s="14"/>
      <c r="I133" s="14"/>
      <c r="J133" s="14"/>
      <c r="K133" s="14"/>
      <c r="L133" s="14"/>
      <c r="M133" s="14"/>
      <c r="N133" s="14"/>
      <c r="O133" s="14"/>
      <c r="P133" s="14"/>
      <c r="Q133" s="14"/>
      <c r="R133" s="14"/>
      <c r="S133" s="14"/>
      <c r="T133" s="14"/>
      <c r="U133" s="14"/>
      <c r="V133" s="14"/>
      <c r="W133" s="14"/>
    </row>
    <row r="134" spans="2:23" ht="96" x14ac:dyDescent="0.2">
      <c r="B134" s="73" t="s">
        <v>505</v>
      </c>
      <c r="C134" s="73"/>
      <c r="D134" s="73" t="s">
        <v>404</v>
      </c>
      <c r="E134" s="14"/>
      <c r="F134" s="14"/>
      <c r="G134" s="14"/>
      <c r="H134" s="14"/>
      <c r="I134" s="14"/>
      <c r="J134" s="14"/>
      <c r="K134" s="14"/>
      <c r="L134" s="14"/>
      <c r="M134" s="14"/>
      <c r="N134" s="14"/>
      <c r="O134" s="14"/>
      <c r="P134" s="14"/>
      <c r="Q134" s="14"/>
      <c r="R134" s="14"/>
      <c r="S134" s="14"/>
      <c r="T134" s="14"/>
      <c r="U134" s="14"/>
      <c r="V134" s="14"/>
      <c r="W134" s="14"/>
    </row>
    <row r="135" spans="2:23" ht="24" x14ac:dyDescent="0.2">
      <c r="B135" s="73" t="s">
        <v>506</v>
      </c>
      <c r="C135" s="73"/>
      <c r="D135" s="73" t="s">
        <v>405</v>
      </c>
      <c r="E135" s="14"/>
      <c r="F135" s="14"/>
      <c r="G135" s="14"/>
      <c r="H135" s="14"/>
      <c r="I135" s="14"/>
      <c r="J135" s="14"/>
      <c r="K135" s="14"/>
      <c r="L135" s="14"/>
      <c r="M135" s="14"/>
      <c r="N135" s="14"/>
      <c r="O135" s="14"/>
      <c r="P135" s="14"/>
      <c r="Q135" s="14"/>
      <c r="R135" s="14"/>
      <c r="S135" s="14"/>
      <c r="T135" s="14"/>
      <c r="U135" s="14"/>
      <c r="V135" s="14"/>
      <c r="W135" s="14"/>
    </row>
    <row r="136" spans="2:23" ht="55.5" customHeight="1" x14ac:dyDescent="0.2">
      <c r="B136" s="16" t="s">
        <v>699</v>
      </c>
      <c r="C136" s="16" t="s">
        <v>406</v>
      </c>
      <c r="D136" s="16" t="s">
        <v>407</v>
      </c>
      <c r="E136" s="16" t="s">
        <v>119</v>
      </c>
      <c r="F136" s="16" t="s">
        <v>408</v>
      </c>
      <c r="G136" s="16" t="s">
        <v>120</v>
      </c>
      <c r="H136" s="16" t="s">
        <v>409</v>
      </c>
      <c r="I136" s="14" t="s">
        <v>115</v>
      </c>
      <c r="J136" s="14" t="s">
        <v>165</v>
      </c>
      <c r="K136" s="14" t="s">
        <v>116</v>
      </c>
      <c r="L136" s="26" t="s">
        <v>672</v>
      </c>
      <c r="M136" s="16" t="s">
        <v>673</v>
      </c>
      <c r="N136" s="26">
        <v>20000</v>
      </c>
      <c r="O136" s="26"/>
      <c r="P136" s="26"/>
      <c r="Q136" s="26"/>
      <c r="R136" s="26"/>
      <c r="S136" s="26"/>
      <c r="T136" s="26"/>
      <c r="U136" s="26"/>
      <c r="V136" s="26"/>
      <c r="W136" s="26"/>
    </row>
    <row r="137" spans="2:23" ht="48" x14ac:dyDescent="0.2">
      <c r="B137" s="16" t="s">
        <v>700</v>
      </c>
      <c r="C137" s="16" t="s">
        <v>410</v>
      </c>
      <c r="D137" s="16" t="s">
        <v>411</v>
      </c>
      <c r="E137" s="16" t="s">
        <v>119</v>
      </c>
      <c r="F137" s="16" t="s">
        <v>408</v>
      </c>
      <c r="G137" s="16" t="s">
        <v>120</v>
      </c>
      <c r="H137" s="16" t="s">
        <v>409</v>
      </c>
      <c r="I137" s="14" t="s">
        <v>115</v>
      </c>
      <c r="J137" s="14" t="s">
        <v>165</v>
      </c>
      <c r="K137" s="14" t="s">
        <v>116</v>
      </c>
      <c r="L137" s="26" t="s">
        <v>672</v>
      </c>
      <c r="M137" s="16" t="s">
        <v>673</v>
      </c>
      <c r="N137" s="26">
        <v>8000</v>
      </c>
      <c r="O137" s="26"/>
      <c r="P137" s="26"/>
      <c r="Q137" s="26"/>
      <c r="R137" s="26"/>
      <c r="S137" s="26"/>
      <c r="T137" s="26"/>
      <c r="U137" s="26"/>
      <c r="V137" s="26"/>
      <c r="W137" s="26"/>
    </row>
    <row r="138" spans="2:23" ht="60" x14ac:dyDescent="0.2">
      <c r="B138" s="16" t="s">
        <v>701</v>
      </c>
      <c r="C138" s="16" t="s">
        <v>412</v>
      </c>
      <c r="D138" s="16" t="s">
        <v>413</v>
      </c>
      <c r="E138" s="16" t="s">
        <v>119</v>
      </c>
      <c r="F138" s="16" t="s">
        <v>408</v>
      </c>
      <c r="G138" s="16" t="s">
        <v>120</v>
      </c>
      <c r="H138" s="16" t="s">
        <v>409</v>
      </c>
      <c r="I138" s="14" t="s">
        <v>115</v>
      </c>
      <c r="J138" s="14" t="s">
        <v>165</v>
      </c>
      <c r="K138" s="14" t="s">
        <v>116</v>
      </c>
      <c r="L138" s="26" t="s">
        <v>672</v>
      </c>
      <c r="M138" s="16" t="s">
        <v>673</v>
      </c>
      <c r="N138" s="26">
        <v>4000</v>
      </c>
      <c r="O138" s="26"/>
      <c r="P138" s="26"/>
      <c r="Q138" s="26"/>
      <c r="R138" s="26"/>
      <c r="S138" s="26"/>
      <c r="T138" s="26"/>
      <c r="U138" s="26"/>
      <c r="V138" s="26"/>
      <c r="W138" s="26"/>
    </row>
    <row r="139" spans="2:23" ht="60" x14ac:dyDescent="0.2">
      <c r="B139" s="16" t="s">
        <v>702</v>
      </c>
      <c r="C139" s="16" t="s">
        <v>414</v>
      </c>
      <c r="D139" s="16" t="s">
        <v>415</v>
      </c>
      <c r="E139" s="16" t="s">
        <v>119</v>
      </c>
      <c r="F139" s="16" t="s">
        <v>408</v>
      </c>
      <c r="G139" s="16" t="s">
        <v>120</v>
      </c>
      <c r="H139" s="16" t="s">
        <v>409</v>
      </c>
      <c r="I139" s="14" t="s">
        <v>115</v>
      </c>
      <c r="J139" s="14" t="s">
        <v>165</v>
      </c>
      <c r="K139" s="14" t="s">
        <v>116</v>
      </c>
      <c r="L139" s="26" t="s">
        <v>672</v>
      </c>
      <c r="M139" s="16" t="s">
        <v>673</v>
      </c>
      <c r="N139" s="26">
        <v>25000</v>
      </c>
      <c r="O139" s="26"/>
      <c r="P139" s="26"/>
      <c r="Q139" s="26"/>
      <c r="R139" s="26"/>
      <c r="S139" s="26"/>
      <c r="T139" s="26"/>
      <c r="U139" s="26"/>
      <c r="V139" s="26"/>
      <c r="W139" s="26"/>
    </row>
    <row r="140" spans="2:23" ht="48" x14ac:dyDescent="0.2">
      <c r="B140" s="16" t="s">
        <v>703</v>
      </c>
      <c r="C140" s="16" t="s">
        <v>416</v>
      </c>
      <c r="D140" s="16" t="s">
        <v>417</v>
      </c>
      <c r="E140" s="16" t="s">
        <v>128</v>
      </c>
      <c r="F140" s="16" t="s">
        <v>408</v>
      </c>
      <c r="G140" s="16" t="s">
        <v>150</v>
      </c>
      <c r="H140" s="16" t="s">
        <v>409</v>
      </c>
      <c r="I140" s="14" t="s">
        <v>115</v>
      </c>
      <c r="J140" s="14" t="s">
        <v>165</v>
      </c>
      <c r="K140" s="14" t="s">
        <v>116</v>
      </c>
      <c r="L140" s="26" t="s">
        <v>672</v>
      </c>
      <c r="M140" s="16" t="s">
        <v>673</v>
      </c>
      <c r="N140" s="26">
        <v>6588</v>
      </c>
      <c r="O140" s="26"/>
      <c r="P140" s="26"/>
      <c r="Q140" s="26"/>
      <c r="R140" s="26"/>
      <c r="S140" s="26"/>
      <c r="T140" s="26"/>
      <c r="U140" s="26"/>
      <c r="V140" s="26"/>
      <c r="W140" s="26"/>
    </row>
    <row r="141" spans="2:23" ht="48" x14ac:dyDescent="0.2">
      <c r="B141" s="16" t="s">
        <v>704</v>
      </c>
      <c r="C141" s="16" t="s">
        <v>418</v>
      </c>
      <c r="D141" s="16" t="s">
        <v>419</v>
      </c>
      <c r="E141" s="16" t="s">
        <v>119</v>
      </c>
      <c r="F141" s="16" t="s">
        <v>408</v>
      </c>
      <c r="G141" s="16" t="s">
        <v>120</v>
      </c>
      <c r="H141" s="16" t="s">
        <v>409</v>
      </c>
      <c r="I141" s="14" t="s">
        <v>115</v>
      </c>
      <c r="J141" s="14" t="s">
        <v>165</v>
      </c>
      <c r="K141" s="14" t="s">
        <v>116</v>
      </c>
      <c r="L141" s="26" t="s">
        <v>672</v>
      </c>
      <c r="M141" s="16" t="s">
        <v>673</v>
      </c>
      <c r="N141" s="26">
        <v>900</v>
      </c>
      <c r="O141" s="26"/>
      <c r="P141" s="26"/>
      <c r="Q141" s="26"/>
      <c r="R141" s="26"/>
      <c r="S141" s="26"/>
      <c r="T141" s="26"/>
      <c r="U141" s="26"/>
      <c r="V141" s="26"/>
      <c r="W141" s="26"/>
    </row>
    <row r="142" spans="2:23" ht="36" x14ac:dyDescent="0.2">
      <c r="B142" s="73" t="s">
        <v>507</v>
      </c>
      <c r="C142" s="73"/>
      <c r="D142" s="73" t="s">
        <v>420</v>
      </c>
      <c r="E142" s="14"/>
      <c r="F142" s="14"/>
      <c r="G142" s="14"/>
      <c r="H142" s="14"/>
      <c r="I142" s="14"/>
      <c r="J142" s="14"/>
      <c r="K142" s="14"/>
      <c r="L142" s="14"/>
      <c r="M142" s="14"/>
      <c r="N142" s="14"/>
      <c r="O142" s="14"/>
      <c r="P142" s="14"/>
      <c r="Q142" s="14"/>
      <c r="R142" s="14"/>
      <c r="S142" s="14"/>
      <c r="T142" s="14"/>
      <c r="U142" s="14"/>
      <c r="V142" s="14"/>
      <c r="W142" s="14"/>
    </row>
    <row r="143" spans="2:23" ht="74.25" customHeight="1" x14ac:dyDescent="0.2">
      <c r="B143" s="16" t="s">
        <v>705</v>
      </c>
      <c r="C143" s="16" t="s">
        <v>421</v>
      </c>
      <c r="D143" s="16" t="s">
        <v>422</v>
      </c>
      <c r="E143" s="16" t="s">
        <v>123</v>
      </c>
      <c r="F143" s="16" t="s">
        <v>408</v>
      </c>
      <c r="G143" s="16" t="s">
        <v>124</v>
      </c>
      <c r="H143" s="16" t="s">
        <v>423</v>
      </c>
      <c r="I143" s="14" t="s">
        <v>424</v>
      </c>
      <c r="J143" s="14" t="s">
        <v>165</v>
      </c>
      <c r="K143" s="14" t="s">
        <v>116</v>
      </c>
      <c r="L143" s="26" t="s">
        <v>672</v>
      </c>
      <c r="M143" s="6" t="s">
        <v>673</v>
      </c>
      <c r="N143" s="26">
        <v>11500</v>
      </c>
      <c r="O143" s="26"/>
      <c r="P143" s="62"/>
      <c r="Q143" s="26"/>
      <c r="R143" s="26"/>
      <c r="S143" s="62"/>
      <c r="T143" s="26"/>
      <c r="U143" s="26"/>
      <c r="V143" s="62"/>
      <c r="W143" s="26"/>
    </row>
    <row r="144" spans="2:23" ht="48" x14ac:dyDescent="0.2">
      <c r="B144" s="73" t="s">
        <v>508</v>
      </c>
      <c r="C144" s="73"/>
      <c r="D144" s="73" t="s">
        <v>425</v>
      </c>
      <c r="E144" s="14"/>
      <c r="F144" s="14"/>
      <c r="G144" s="14"/>
      <c r="H144" s="14"/>
      <c r="I144" s="14"/>
      <c r="J144" s="14"/>
      <c r="K144" s="14"/>
      <c r="L144" s="14"/>
      <c r="M144" s="14"/>
      <c r="N144" s="14"/>
      <c r="O144" s="14"/>
      <c r="P144" s="14"/>
      <c r="Q144" s="14"/>
      <c r="R144" s="14"/>
      <c r="S144" s="14"/>
      <c r="T144" s="14"/>
      <c r="U144" s="14"/>
      <c r="V144" s="14"/>
      <c r="W144" s="14"/>
    </row>
    <row r="145" spans="2:23" ht="48" x14ac:dyDescent="0.2">
      <c r="B145" s="16" t="s">
        <v>706</v>
      </c>
      <c r="C145" s="16" t="s">
        <v>426</v>
      </c>
      <c r="D145" s="16" t="s">
        <v>427</v>
      </c>
      <c r="E145" s="16" t="s">
        <v>123</v>
      </c>
      <c r="F145" s="16" t="s">
        <v>408</v>
      </c>
      <c r="G145" s="16" t="s">
        <v>145</v>
      </c>
      <c r="H145" s="16" t="s">
        <v>428</v>
      </c>
      <c r="I145" s="14" t="s">
        <v>424</v>
      </c>
      <c r="J145" s="14" t="s">
        <v>165</v>
      </c>
      <c r="K145" s="14" t="s">
        <v>116</v>
      </c>
      <c r="L145" s="14" t="s">
        <v>672</v>
      </c>
      <c r="M145" s="16" t="s">
        <v>673</v>
      </c>
      <c r="N145" s="46">
        <v>2000</v>
      </c>
      <c r="O145" s="26"/>
      <c r="P145" s="14"/>
      <c r="Q145" s="26"/>
      <c r="R145" s="26"/>
      <c r="S145" s="26"/>
      <c r="T145" s="26"/>
      <c r="U145" s="26"/>
      <c r="V145" s="26"/>
      <c r="W145" s="26"/>
    </row>
    <row r="146" spans="2:23" ht="48" x14ac:dyDescent="0.2">
      <c r="B146" s="73" t="s">
        <v>509</v>
      </c>
      <c r="C146" s="73"/>
      <c r="D146" s="73" t="s">
        <v>429</v>
      </c>
      <c r="E146" s="14"/>
      <c r="F146" s="14"/>
      <c r="G146" s="14"/>
      <c r="H146" s="14"/>
      <c r="I146" s="14"/>
      <c r="J146" s="14"/>
      <c r="K146" s="14"/>
      <c r="L146" s="14"/>
      <c r="M146" s="14"/>
      <c r="N146" s="14"/>
      <c r="O146" s="14"/>
      <c r="P146" s="14"/>
      <c r="Q146" s="14"/>
      <c r="R146" s="14"/>
      <c r="S146" s="14"/>
      <c r="T146" s="14"/>
      <c r="U146" s="14"/>
      <c r="V146" s="14"/>
      <c r="W146" s="14"/>
    </row>
    <row r="147" spans="2:23" ht="24" x14ac:dyDescent="0.2">
      <c r="B147" s="73" t="s">
        <v>510</v>
      </c>
      <c r="C147" s="73"/>
      <c r="D147" s="73" t="s">
        <v>430</v>
      </c>
      <c r="E147" s="14"/>
      <c r="F147" s="14"/>
      <c r="G147" s="14"/>
      <c r="H147" s="14"/>
      <c r="I147" s="14"/>
      <c r="J147" s="14"/>
      <c r="K147" s="14"/>
      <c r="L147" s="14"/>
      <c r="M147" s="14"/>
      <c r="N147" s="14"/>
      <c r="O147" s="14"/>
      <c r="P147" s="14"/>
      <c r="Q147" s="14"/>
      <c r="R147" s="14"/>
      <c r="S147" s="14"/>
      <c r="T147" s="14"/>
      <c r="U147" s="14"/>
      <c r="V147" s="14"/>
      <c r="W147" s="14"/>
    </row>
    <row r="148" spans="2:23" ht="84" x14ac:dyDescent="0.2">
      <c r="B148" s="16" t="s">
        <v>707</v>
      </c>
      <c r="C148" s="16" t="s">
        <v>431</v>
      </c>
      <c r="D148" s="16" t="s">
        <v>432</v>
      </c>
      <c r="E148" s="16" t="s">
        <v>139</v>
      </c>
      <c r="F148" s="16" t="s">
        <v>408</v>
      </c>
      <c r="G148" s="16" t="s">
        <v>157</v>
      </c>
      <c r="H148" s="6" t="s">
        <v>433</v>
      </c>
      <c r="I148" s="14" t="s">
        <v>115</v>
      </c>
      <c r="J148" s="14" t="s">
        <v>39</v>
      </c>
      <c r="K148" s="14" t="s">
        <v>116</v>
      </c>
      <c r="L148" s="81" t="s">
        <v>674</v>
      </c>
      <c r="M148" s="64" t="s">
        <v>675</v>
      </c>
      <c r="N148" s="85">
        <v>12850</v>
      </c>
      <c r="O148" s="81" t="s">
        <v>676</v>
      </c>
      <c r="P148" s="64" t="s">
        <v>677</v>
      </c>
      <c r="Q148" s="81">
        <v>0</v>
      </c>
      <c r="R148" s="81"/>
      <c r="S148" s="81"/>
      <c r="T148" s="81"/>
      <c r="U148" s="81"/>
      <c r="V148" s="81"/>
      <c r="W148" s="81"/>
    </row>
    <row r="149" spans="2:23" ht="84" x14ac:dyDescent="0.2">
      <c r="B149" s="16" t="s">
        <v>708</v>
      </c>
      <c r="C149" s="16" t="s">
        <v>434</v>
      </c>
      <c r="D149" s="16" t="s">
        <v>435</v>
      </c>
      <c r="E149" s="16" t="s">
        <v>139</v>
      </c>
      <c r="F149" s="16" t="s">
        <v>408</v>
      </c>
      <c r="G149" s="16" t="s">
        <v>157</v>
      </c>
      <c r="H149" s="6" t="s">
        <v>433</v>
      </c>
      <c r="I149" s="14" t="s">
        <v>115</v>
      </c>
      <c r="J149" s="14" t="s">
        <v>39</v>
      </c>
      <c r="K149" s="14" t="s">
        <v>116</v>
      </c>
      <c r="L149" s="40" t="s">
        <v>678</v>
      </c>
      <c r="M149" s="64" t="s">
        <v>675</v>
      </c>
      <c r="N149" s="85">
        <v>51066.84</v>
      </c>
      <c r="O149" s="81" t="s">
        <v>676</v>
      </c>
      <c r="P149" s="7" t="s">
        <v>677</v>
      </c>
      <c r="Q149" s="81">
        <v>229.22</v>
      </c>
      <c r="R149" s="81"/>
      <c r="S149" s="81"/>
      <c r="T149" s="81"/>
      <c r="U149" s="81"/>
      <c r="V149" s="81"/>
      <c r="W149" s="81"/>
    </row>
    <row r="150" spans="2:23" ht="84" x14ac:dyDescent="0.2">
      <c r="B150" s="16" t="s">
        <v>709</v>
      </c>
      <c r="C150" s="16" t="s">
        <v>436</v>
      </c>
      <c r="D150" s="16" t="s">
        <v>437</v>
      </c>
      <c r="E150" s="16" t="s">
        <v>139</v>
      </c>
      <c r="F150" s="16" t="s">
        <v>408</v>
      </c>
      <c r="G150" s="16" t="s">
        <v>157</v>
      </c>
      <c r="H150" s="6" t="s">
        <v>433</v>
      </c>
      <c r="I150" s="14" t="s">
        <v>115</v>
      </c>
      <c r="J150" s="14" t="s">
        <v>39</v>
      </c>
      <c r="K150" s="14" t="s">
        <v>116</v>
      </c>
      <c r="L150" s="40" t="s">
        <v>678</v>
      </c>
      <c r="M150" s="64" t="s">
        <v>675</v>
      </c>
      <c r="N150" s="85">
        <v>4513</v>
      </c>
      <c r="O150" s="81" t="s">
        <v>676</v>
      </c>
      <c r="P150" s="7" t="s">
        <v>677</v>
      </c>
      <c r="Q150" s="81">
        <v>37.29</v>
      </c>
      <c r="R150" s="81"/>
      <c r="S150" s="81"/>
      <c r="T150" s="81"/>
      <c r="U150" s="81"/>
      <c r="V150" s="81"/>
      <c r="W150" s="81"/>
    </row>
    <row r="151" spans="2:23" ht="84" x14ac:dyDescent="0.2">
      <c r="B151" s="16" t="s">
        <v>710</v>
      </c>
      <c r="C151" s="16" t="s">
        <v>438</v>
      </c>
      <c r="D151" s="16" t="s">
        <v>439</v>
      </c>
      <c r="E151" s="16" t="s">
        <v>119</v>
      </c>
      <c r="F151" s="16" t="s">
        <v>408</v>
      </c>
      <c r="G151" s="16" t="s">
        <v>120</v>
      </c>
      <c r="H151" s="6" t="s">
        <v>433</v>
      </c>
      <c r="I151" s="14" t="s">
        <v>115</v>
      </c>
      <c r="J151" s="14" t="s">
        <v>39</v>
      </c>
      <c r="K151" s="14" t="s">
        <v>116</v>
      </c>
      <c r="L151" s="40" t="s">
        <v>678</v>
      </c>
      <c r="M151" s="64" t="s">
        <v>675</v>
      </c>
      <c r="N151" s="85">
        <v>17600</v>
      </c>
      <c r="O151" s="81" t="s">
        <v>676</v>
      </c>
      <c r="P151" s="7" t="s">
        <v>677</v>
      </c>
      <c r="Q151" s="81">
        <v>0</v>
      </c>
      <c r="R151" s="81"/>
      <c r="S151" s="81"/>
      <c r="T151" s="81"/>
      <c r="U151" s="81"/>
      <c r="V151" s="81"/>
      <c r="W151" s="81"/>
    </row>
    <row r="152" spans="2:23" ht="84" x14ac:dyDescent="0.2">
      <c r="B152" s="16" t="s">
        <v>711</v>
      </c>
      <c r="C152" s="16" t="s">
        <v>440</v>
      </c>
      <c r="D152" s="16" t="s">
        <v>441</v>
      </c>
      <c r="E152" s="16" t="s">
        <v>119</v>
      </c>
      <c r="F152" s="16" t="s">
        <v>408</v>
      </c>
      <c r="G152" s="16" t="s">
        <v>120</v>
      </c>
      <c r="H152" s="6" t="s">
        <v>433</v>
      </c>
      <c r="I152" s="14" t="s">
        <v>115</v>
      </c>
      <c r="J152" s="14" t="s">
        <v>39</v>
      </c>
      <c r="K152" s="14" t="s">
        <v>116</v>
      </c>
      <c r="L152" s="40" t="s">
        <v>678</v>
      </c>
      <c r="M152" s="64" t="s">
        <v>675</v>
      </c>
      <c r="N152" s="85">
        <v>10000</v>
      </c>
      <c r="O152" s="81" t="s">
        <v>676</v>
      </c>
      <c r="P152" s="7" t="s">
        <v>677</v>
      </c>
      <c r="Q152" s="81">
        <v>142</v>
      </c>
      <c r="R152" s="81"/>
      <c r="S152" s="81"/>
      <c r="T152" s="81"/>
      <c r="U152" s="81"/>
      <c r="V152" s="81"/>
      <c r="W152" s="81"/>
    </row>
    <row r="153" spans="2:23" ht="84" x14ac:dyDescent="0.2">
      <c r="B153" s="16" t="s">
        <v>712</v>
      </c>
      <c r="C153" s="16" t="s">
        <v>442</v>
      </c>
      <c r="D153" s="16" t="s">
        <v>443</v>
      </c>
      <c r="E153" s="16" t="s">
        <v>119</v>
      </c>
      <c r="F153" s="16" t="s">
        <v>408</v>
      </c>
      <c r="G153" s="16" t="s">
        <v>120</v>
      </c>
      <c r="H153" s="6" t="s">
        <v>433</v>
      </c>
      <c r="I153" s="14" t="s">
        <v>115</v>
      </c>
      <c r="J153" s="14" t="s">
        <v>39</v>
      </c>
      <c r="K153" s="14" t="s">
        <v>116</v>
      </c>
      <c r="L153" s="40" t="s">
        <v>678</v>
      </c>
      <c r="M153" s="64" t="s">
        <v>675</v>
      </c>
      <c r="N153" s="85">
        <v>19000</v>
      </c>
      <c r="O153" s="81" t="s">
        <v>676</v>
      </c>
      <c r="P153" s="7" t="s">
        <v>677</v>
      </c>
      <c r="Q153" s="81">
        <v>0</v>
      </c>
      <c r="R153" s="81"/>
      <c r="S153" s="81"/>
      <c r="T153" s="81"/>
      <c r="U153" s="81"/>
      <c r="V153" s="81"/>
      <c r="W153" s="81"/>
    </row>
    <row r="154" spans="2:23" ht="36" x14ac:dyDescent="0.2">
      <c r="B154" s="73" t="s">
        <v>511</v>
      </c>
      <c r="C154" s="73"/>
      <c r="D154" s="73" t="s">
        <v>444</v>
      </c>
      <c r="E154" s="70"/>
      <c r="F154" s="70"/>
      <c r="G154" s="70"/>
      <c r="H154" s="70"/>
      <c r="I154" s="70"/>
      <c r="J154" s="5"/>
      <c r="K154" s="70"/>
      <c r="L154" s="21"/>
      <c r="M154" s="21"/>
      <c r="N154" s="21"/>
      <c r="O154" s="21"/>
      <c r="P154" s="21"/>
      <c r="Q154" s="21"/>
      <c r="R154" s="21"/>
      <c r="S154" s="21"/>
      <c r="T154" s="21"/>
      <c r="U154" s="21"/>
      <c r="V154" s="21"/>
      <c r="W154" s="21"/>
    </row>
    <row r="155" spans="2:23" ht="72" x14ac:dyDescent="0.2">
      <c r="B155" s="16" t="s">
        <v>713</v>
      </c>
      <c r="C155" s="16"/>
      <c r="D155" s="16" t="s">
        <v>445</v>
      </c>
      <c r="E155" s="16" t="s">
        <v>446</v>
      </c>
      <c r="F155" s="16" t="s">
        <v>447</v>
      </c>
      <c r="G155" s="16" t="s">
        <v>448</v>
      </c>
      <c r="H155" s="6" t="s">
        <v>449</v>
      </c>
      <c r="I155" s="14" t="s">
        <v>115</v>
      </c>
      <c r="J155" s="14" t="s">
        <v>39</v>
      </c>
      <c r="K155" s="14" t="s">
        <v>116</v>
      </c>
      <c r="L155" s="26"/>
      <c r="M155" s="26"/>
      <c r="N155" s="26"/>
      <c r="O155" s="26"/>
      <c r="P155" s="26"/>
      <c r="Q155" s="26"/>
      <c r="R155" s="26"/>
      <c r="S155" s="26"/>
      <c r="T155" s="26"/>
      <c r="U155" s="26"/>
      <c r="V155" s="26"/>
      <c r="W155" s="26"/>
    </row>
    <row r="156" spans="2:23" ht="48" x14ac:dyDescent="0.2">
      <c r="B156" s="73" t="s">
        <v>512</v>
      </c>
      <c r="C156" s="73"/>
      <c r="D156" s="73" t="s">
        <v>452</v>
      </c>
      <c r="E156" s="14"/>
      <c r="F156" s="14"/>
      <c r="G156" s="14"/>
      <c r="H156" s="14"/>
      <c r="I156" s="14"/>
      <c r="J156" s="14"/>
      <c r="K156" s="14"/>
      <c r="L156" s="14"/>
      <c r="M156" s="14"/>
      <c r="N156" s="14"/>
      <c r="O156" s="14"/>
      <c r="P156" s="14"/>
      <c r="Q156" s="14"/>
      <c r="R156" s="14"/>
      <c r="S156" s="14"/>
      <c r="T156" s="14"/>
      <c r="U156" s="14"/>
      <c r="V156" s="14"/>
      <c r="W156" s="14"/>
    </row>
    <row r="157" spans="2:23" ht="60" x14ac:dyDescent="0.2">
      <c r="B157" s="73" t="s">
        <v>513</v>
      </c>
      <c r="C157" s="73"/>
      <c r="D157" s="73" t="s">
        <v>453</v>
      </c>
      <c r="E157" s="14"/>
      <c r="F157" s="14"/>
      <c r="G157" s="14"/>
      <c r="H157" s="14"/>
      <c r="I157" s="14"/>
      <c r="J157" s="14"/>
      <c r="K157" s="14"/>
      <c r="L157" s="14"/>
      <c r="M157" s="14"/>
      <c r="N157" s="14"/>
      <c r="O157" s="14"/>
      <c r="P157" s="14"/>
      <c r="Q157" s="14"/>
      <c r="R157" s="14"/>
      <c r="S157" s="14"/>
      <c r="T157" s="14"/>
      <c r="U157" s="14"/>
      <c r="V157" s="14"/>
      <c r="W157" s="14"/>
    </row>
    <row r="158" spans="2:23" ht="36" x14ac:dyDescent="0.2">
      <c r="B158" s="73" t="s">
        <v>514</v>
      </c>
      <c r="C158" s="73"/>
      <c r="D158" s="73" t="s">
        <v>454</v>
      </c>
      <c r="E158" s="14"/>
      <c r="F158" s="14"/>
      <c r="G158" s="14"/>
      <c r="H158" s="14"/>
      <c r="I158" s="14"/>
      <c r="J158" s="14"/>
      <c r="K158" s="14"/>
      <c r="L158" s="14"/>
      <c r="M158" s="14"/>
      <c r="N158" s="14"/>
      <c r="O158" s="14"/>
      <c r="P158" s="14"/>
      <c r="Q158" s="14"/>
      <c r="R158" s="14"/>
      <c r="S158" s="14"/>
      <c r="T158" s="14"/>
      <c r="U158" s="14"/>
      <c r="V158" s="14"/>
      <c r="W158" s="14"/>
    </row>
    <row r="159" spans="2:23" ht="132" x14ac:dyDescent="0.2">
      <c r="B159" s="16" t="s">
        <v>714</v>
      </c>
      <c r="C159" s="16" t="s">
        <v>455</v>
      </c>
      <c r="D159" s="64" t="s">
        <v>456</v>
      </c>
      <c r="E159" s="64" t="s">
        <v>123</v>
      </c>
      <c r="F159" s="16" t="s">
        <v>408</v>
      </c>
      <c r="G159" s="64" t="s">
        <v>124</v>
      </c>
      <c r="H159" s="64" t="s">
        <v>457</v>
      </c>
      <c r="I159" s="14" t="s">
        <v>115</v>
      </c>
      <c r="J159" s="14" t="s">
        <v>39</v>
      </c>
      <c r="K159" s="14" t="s">
        <v>116</v>
      </c>
      <c r="L159" s="14" t="s">
        <v>679</v>
      </c>
      <c r="M159" s="16" t="s">
        <v>680</v>
      </c>
      <c r="N159" s="31">
        <v>2</v>
      </c>
      <c r="O159" s="81" t="s">
        <v>681</v>
      </c>
      <c r="P159" s="7" t="s">
        <v>682</v>
      </c>
      <c r="Q159" s="81">
        <v>15</v>
      </c>
      <c r="R159" s="26" t="s">
        <v>683</v>
      </c>
      <c r="S159" s="16"/>
      <c r="T159" s="26"/>
      <c r="U159" s="26"/>
      <c r="V159" s="26"/>
      <c r="W159" s="26"/>
    </row>
    <row r="161" spans="2:2" x14ac:dyDescent="0.2">
      <c r="B161" s="23" t="s">
        <v>57</v>
      </c>
    </row>
  </sheetData>
  <autoFilter ref="B7:W8" xr:uid="{00000000-0009-0000-0000-000006000000}"/>
  <mergeCells count="27">
    <mergeCell ref="T1:W1"/>
    <mergeCell ref="T2:W2"/>
    <mergeCell ref="T3:W3"/>
    <mergeCell ref="J7:J8"/>
    <mergeCell ref="K7:K8"/>
    <mergeCell ref="L7:L8"/>
    <mergeCell ref="M7:M8"/>
    <mergeCell ref="N7:N8"/>
    <mergeCell ref="O7:O8"/>
    <mergeCell ref="B6:K6"/>
    <mergeCell ref="L6:W6"/>
    <mergeCell ref="B7:B8"/>
    <mergeCell ref="V7:V8"/>
    <mergeCell ref="S7:S8"/>
    <mergeCell ref="P7:P8"/>
    <mergeCell ref="R7:R8"/>
    <mergeCell ref="T7:T8"/>
    <mergeCell ref="U7:U8"/>
    <mergeCell ref="W7:W8"/>
    <mergeCell ref="C7:C8"/>
    <mergeCell ref="D7:D8"/>
    <mergeCell ref="E7:E8"/>
    <mergeCell ref="F7:F8"/>
    <mergeCell ref="Q7:Q8"/>
    <mergeCell ref="G7:G8"/>
    <mergeCell ref="H7:H8"/>
    <mergeCell ref="I7:I8"/>
  </mergeCells>
  <dataValidations count="1">
    <dataValidation type="textLength" allowBlank="1" showInputMessage="1" showErrorMessage="1" errorTitle="K L A I D A  " error="Galimas pavadinimo ženklų skaičius - 150" promptTitle="Informacija" prompt="Galimas pavadinimo ženklų skaičius - 150" sqref="D91 D93 D102 D148 D155" xr:uid="{00000000-0002-0000-0600-000000000000}">
      <formula1>1</formula1>
      <formula2>150</formula2>
    </dataValidation>
  </dataValidations>
  <pageMargins left="0.7" right="0.7" top="0.75" bottom="0.75" header="0.3" footer="0.3"/>
  <pageSetup paperSize="9" scale="45" fitToHeight="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G48"/>
  <sheetViews>
    <sheetView workbookViewId="0">
      <selection activeCell="F28" sqref="F28"/>
    </sheetView>
  </sheetViews>
  <sheetFormatPr defaultColWidth="9.140625" defaultRowHeight="12" x14ac:dyDescent="0.2"/>
  <cols>
    <col min="1" max="1" width="4.140625" style="17" customWidth="1"/>
    <col min="2" max="2" width="9.140625" style="17"/>
    <col min="3" max="3" width="56" style="17" customWidth="1"/>
    <col min="4" max="4" width="49.5703125" style="17" customWidth="1"/>
    <col min="5" max="16384" width="9.140625" style="17"/>
  </cols>
  <sheetData>
    <row r="1" spans="2:7" x14ac:dyDescent="0.2">
      <c r="D1" s="262" t="s">
        <v>101</v>
      </c>
      <c r="E1" s="262"/>
      <c r="F1" s="262"/>
      <c r="G1" s="262"/>
    </row>
    <row r="2" spans="2:7" x14ac:dyDescent="0.2">
      <c r="D2" s="263" t="s">
        <v>16</v>
      </c>
      <c r="E2" s="263"/>
      <c r="F2" s="263"/>
      <c r="G2" s="263"/>
    </row>
    <row r="3" spans="2:7" x14ac:dyDescent="0.2">
      <c r="D3" s="263" t="s">
        <v>17</v>
      </c>
      <c r="E3" s="263"/>
      <c r="F3" s="263"/>
      <c r="G3" s="263"/>
    </row>
    <row r="5" spans="2:7" x14ac:dyDescent="0.2">
      <c r="B5" s="139" t="s">
        <v>921</v>
      </c>
    </row>
    <row r="6" spans="2:7" ht="15" customHeight="1" x14ac:dyDescent="0.2">
      <c r="B6" s="65" t="s">
        <v>58</v>
      </c>
      <c r="C6" s="65" t="s">
        <v>922</v>
      </c>
      <c r="D6" s="65" t="s">
        <v>923</v>
      </c>
    </row>
    <row r="7" spans="2:7" ht="24" x14ac:dyDescent="0.2">
      <c r="B7" s="26" t="s">
        <v>610</v>
      </c>
      <c r="C7" s="16" t="s">
        <v>611</v>
      </c>
      <c r="D7" s="140">
        <f>'VRPP 3 lentelė'!N30</f>
        <v>3727</v>
      </c>
    </row>
    <row r="8" spans="2:7" x14ac:dyDescent="0.2">
      <c r="B8" s="26" t="s">
        <v>638</v>
      </c>
      <c r="C8" s="16" t="s">
        <v>639</v>
      </c>
      <c r="D8" s="102">
        <f>'VRPP 3 lentelė'!N93+'VRPP 3 lentelė'!N94+'VRPP 3 lentelė'!N95+'VRPP 3 lentelė'!N96+'VRPP 3 lentelė'!N97+'VRPP 3 lentelė'!N98+'VRPP 3 lentelė'!N99</f>
        <v>5.6120000000000001</v>
      </c>
    </row>
    <row r="9" spans="2:7" x14ac:dyDescent="0.2">
      <c r="B9" s="26" t="s">
        <v>604</v>
      </c>
      <c r="C9" s="16" t="s">
        <v>605</v>
      </c>
      <c r="D9" s="140">
        <f>'VRPP 3 lentelė'!W13+'VRPP 3 lentelė'!W14+'VRPP 3 lentelė'!W12</f>
        <v>498</v>
      </c>
    </row>
    <row r="10" spans="2:7" ht="24" x14ac:dyDescent="0.2">
      <c r="B10" s="26" t="s">
        <v>626</v>
      </c>
      <c r="C10" s="16" t="s">
        <v>627</v>
      </c>
      <c r="D10" s="140">
        <f>SUM('VRPP 3 lentelė'!Q49:Q75)</f>
        <v>72522</v>
      </c>
    </row>
    <row r="11" spans="2:7" x14ac:dyDescent="0.2">
      <c r="B11" s="26" t="s">
        <v>672</v>
      </c>
      <c r="C11" s="16" t="s">
        <v>673</v>
      </c>
      <c r="D11" s="140">
        <f>'VRPP 3 lentelė'!N136+'VRPP 3 lentelė'!N137+'VRPP 3 lentelė'!N138+'VRPP 3 lentelė'!N139+'VRPP 3 lentelė'!N140+'VRPP 3 lentelė'!N141+'VRPP 3 lentelė'!N143+'VRPP 3 lentelė'!N145+'VRPP 3 lentelė'!N145</f>
        <v>79988</v>
      </c>
    </row>
    <row r="12" spans="2:7" x14ac:dyDescent="0.2">
      <c r="B12" s="26" t="s">
        <v>650</v>
      </c>
      <c r="C12" s="16" t="s">
        <v>684</v>
      </c>
      <c r="D12" s="140">
        <f>'VRPP 3 lentelė'!Q112</f>
        <v>35</v>
      </c>
    </row>
    <row r="13" spans="2:7" ht="24" x14ac:dyDescent="0.2">
      <c r="B13" s="26" t="s">
        <v>654</v>
      </c>
      <c r="C13" s="16" t="s">
        <v>655</v>
      </c>
      <c r="D13" s="140">
        <f>'VRPP 3 lentelė'!N121+'VRPP 3 lentelė'!N120+'VRPP 3 lentelė'!N119+'VRPP 3 lentelė'!N117+'VRPP 3 lentelė'!N116</f>
        <v>1036</v>
      </c>
    </row>
    <row r="14" spans="2:7" ht="24" x14ac:dyDescent="0.2">
      <c r="B14" s="26" t="s">
        <v>656</v>
      </c>
      <c r="C14" s="16" t="s">
        <v>657</v>
      </c>
      <c r="D14" s="140">
        <f>'VRPP 3 lentelė'!Q117+'VRPP 3 lentelė'!Q118+'VRPP 3 lentelė'!Q120+'VRPP 3 lentelė'!Q122</f>
        <v>4958</v>
      </c>
    </row>
    <row r="15" spans="2:7" ht="24" x14ac:dyDescent="0.2">
      <c r="B15" s="26" t="s">
        <v>658</v>
      </c>
      <c r="C15" s="16" t="s">
        <v>685</v>
      </c>
      <c r="D15" s="140">
        <f>'VRPP 3 lentelė'!T116+'VRPP 3 lentelė'!T117+'VRPP 3 lentelė'!T118+'VRPP 3 lentelė'!T119+'VRPP 3 lentelė'!T120+'VRPP 3 lentelė'!T121+'VRPP 3 lentelė'!T123+'VRPP 3 lentelė'!T124</f>
        <v>2478</v>
      </c>
    </row>
    <row r="16" spans="2:7" ht="24" x14ac:dyDescent="0.2">
      <c r="B16" s="26" t="s">
        <v>660</v>
      </c>
      <c r="C16" s="16" t="s">
        <v>661</v>
      </c>
      <c r="D16" s="140">
        <f>'VRPP 3 lentelė'!W119+'VRPP 3 lentelė'!W120+'VRPP 3 lentelė'!W123</f>
        <v>847</v>
      </c>
    </row>
    <row r="17" spans="2:4" ht="24" x14ac:dyDescent="0.2">
      <c r="B17" s="26" t="s">
        <v>666</v>
      </c>
      <c r="C17" s="16" t="s">
        <v>667</v>
      </c>
      <c r="D17" s="140">
        <f>'VRPP 3 lentelė'!Q131</f>
        <v>1</v>
      </c>
    </row>
    <row r="18" spans="2:4" ht="24" x14ac:dyDescent="0.2">
      <c r="B18" s="14" t="s">
        <v>668</v>
      </c>
      <c r="C18" s="16" t="s">
        <v>669</v>
      </c>
      <c r="D18" s="140">
        <f>'VRPP 3 lentelė'!T128+'VRPP 3 lentelė'!T130</f>
        <v>20</v>
      </c>
    </row>
    <row r="19" spans="2:4" x14ac:dyDescent="0.2">
      <c r="B19" s="26" t="s">
        <v>614</v>
      </c>
      <c r="C19" s="16" t="s">
        <v>686</v>
      </c>
      <c r="D19" s="140">
        <f>'VRPP 3 lentelė'!N32+'VRPP 3 lentelė'!N33</f>
        <v>2</v>
      </c>
    </row>
    <row r="20" spans="2:4" x14ac:dyDescent="0.2">
      <c r="B20" s="26" t="s">
        <v>640</v>
      </c>
      <c r="C20" s="16" t="s">
        <v>641</v>
      </c>
      <c r="D20" s="102">
        <f>'VRPP 3 lentelė'!Q100</f>
        <v>0.54</v>
      </c>
    </row>
    <row r="21" spans="2:4" ht="36" x14ac:dyDescent="0.2">
      <c r="B21" s="81" t="s">
        <v>632</v>
      </c>
      <c r="C21" s="6" t="s">
        <v>633</v>
      </c>
      <c r="D21" s="140">
        <f>'VRPP 3 lentelė'!N81+'VRPP 3 lentelė'!N82+'VRPP 3 lentelė'!N83+'VRPP 3 lentelė'!N84+'VRPP 3 lentelė'!N85</f>
        <v>180</v>
      </c>
    </row>
    <row r="22" spans="2:4" x14ac:dyDescent="0.2">
      <c r="B22" s="26" t="s">
        <v>630</v>
      </c>
      <c r="C22" s="16" t="s">
        <v>631</v>
      </c>
      <c r="D22" s="140">
        <f>'VRPP 3 lentelė'!Q78</f>
        <v>1</v>
      </c>
    </row>
    <row r="23" spans="2:4" ht="24" x14ac:dyDescent="0.2">
      <c r="B23" s="26" t="s">
        <v>598</v>
      </c>
      <c r="C23" s="15" t="s">
        <v>599</v>
      </c>
      <c r="D23" s="140">
        <f>'VRPP 3 lentelė'!N12+'VRPP 3 lentelė'!N13+'VRPP 3 lentelė'!N14</f>
        <v>3</v>
      </c>
    </row>
    <row r="24" spans="2:4" ht="24" x14ac:dyDescent="0.2">
      <c r="B24" s="26" t="s">
        <v>606</v>
      </c>
      <c r="C24" s="16" t="s">
        <v>607</v>
      </c>
      <c r="D24" s="10">
        <f>'VRPP 3 lentelė'!N16+'VRPP 3 lentelė'!N17+'VRPP 3 lentelė'!N18+'VRPP 3 lentelė'!N19+'VRPP 3 lentelė'!N20</f>
        <v>6</v>
      </c>
    </row>
    <row r="25" spans="2:4" ht="24" x14ac:dyDescent="0.2">
      <c r="B25" s="26" t="s">
        <v>602</v>
      </c>
      <c r="C25" s="15" t="s">
        <v>603</v>
      </c>
      <c r="D25" s="10">
        <f>'VRPP 3 lentelė'!T13+'VRPP 3 lentelė'!T14</f>
        <v>4</v>
      </c>
    </row>
    <row r="26" spans="2:4" ht="24" x14ac:dyDescent="0.2">
      <c r="B26" s="81" t="s">
        <v>608</v>
      </c>
      <c r="C26" s="64" t="s">
        <v>609</v>
      </c>
      <c r="D26" s="10">
        <f>'VRPP 3 lentelė'!N22+'VRPP 3 lentelė'!N23+'VRPP 3 lentelė'!N24+'VRPP 3 lentelė'!N25+'VRPP 3 lentelė'!N26</f>
        <v>5</v>
      </c>
    </row>
    <row r="27" spans="2:4" x14ac:dyDescent="0.2">
      <c r="B27" s="81" t="s">
        <v>644</v>
      </c>
      <c r="C27" s="64" t="s">
        <v>687</v>
      </c>
      <c r="D27" s="9">
        <f>'VRPP 3 lentelė'!N102+'VRPP 3 lentelė'!N103+'VRPP 3 lentelė'!N104+'VRPP 3 lentelė'!N105+'VRPP 3 lentelė'!N106</f>
        <v>1.9100000000000001</v>
      </c>
    </row>
    <row r="28" spans="2:4" x14ac:dyDescent="0.2">
      <c r="B28" s="81" t="s">
        <v>646</v>
      </c>
      <c r="C28" s="7" t="s">
        <v>688</v>
      </c>
      <c r="D28" s="141">
        <f>'VRPP 3 lentelė'!Q102</f>
        <v>1.4</v>
      </c>
    </row>
    <row r="29" spans="2:4" x14ac:dyDescent="0.2">
      <c r="B29" s="81" t="s">
        <v>634</v>
      </c>
      <c r="C29" s="7" t="s">
        <v>635</v>
      </c>
      <c r="D29" s="10">
        <f>'VRPP 3 lentelė'!N89</f>
        <v>2</v>
      </c>
    </row>
    <row r="30" spans="2:4" x14ac:dyDescent="0.2">
      <c r="B30" s="81" t="s">
        <v>636</v>
      </c>
      <c r="C30" s="64" t="s">
        <v>637</v>
      </c>
      <c r="D30" s="10">
        <f>'VRPP 3 lentelė'!N91</f>
        <v>4</v>
      </c>
    </row>
    <row r="31" spans="2:4" ht="24" x14ac:dyDescent="0.2">
      <c r="B31" s="26" t="s">
        <v>648</v>
      </c>
      <c r="C31" s="16" t="s">
        <v>689</v>
      </c>
      <c r="D31" s="10">
        <f>'VRPP 3 lentelė'!N112</f>
        <v>138</v>
      </c>
    </row>
    <row r="32" spans="2:4" x14ac:dyDescent="0.2">
      <c r="B32" s="26" t="s">
        <v>652</v>
      </c>
      <c r="C32" s="16" t="s">
        <v>653</v>
      </c>
      <c r="D32" s="141">
        <f>'VRPP 3 lentelė'!N114</f>
        <v>8155</v>
      </c>
    </row>
    <row r="33" spans="2:4" x14ac:dyDescent="0.2">
      <c r="B33" s="26" t="s">
        <v>662</v>
      </c>
      <c r="C33" s="16" t="s">
        <v>690</v>
      </c>
      <c r="D33" s="9">
        <f>'VRPP 3 lentelė'!Z116+'VRPP 3 lentelė'!Z117+'VRPP 3 lentelė'!Z118+'VRPP 3 lentelė'!Z119+'VRPP 3 lentelė'!Z120+'VRPP 3 lentelė'!Z124</f>
        <v>15.853999999999999</v>
      </c>
    </row>
    <row r="34" spans="2:4" ht="24" x14ac:dyDescent="0.2">
      <c r="B34" s="26" t="s">
        <v>612</v>
      </c>
      <c r="C34" s="16" t="s">
        <v>613</v>
      </c>
      <c r="D34" s="10">
        <f>'VRPP 3 lentelė'!Q30</f>
        <v>1</v>
      </c>
    </row>
    <row r="35" spans="2:4" ht="24" x14ac:dyDescent="0.2">
      <c r="B35" s="26" t="s">
        <v>670</v>
      </c>
      <c r="C35" s="16" t="s">
        <v>671</v>
      </c>
      <c r="D35" s="10">
        <f>'VRPP 3 lentelė'!W126+'VRPP 3 lentelė'!W127+'VRPP 3 lentelė'!W129+'VRPP 3 lentelė'!W132</f>
        <v>4</v>
      </c>
    </row>
    <row r="36" spans="2:4" x14ac:dyDescent="0.2">
      <c r="B36" s="26" t="s">
        <v>642</v>
      </c>
      <c r="C36" s="16" t="s">
        <v>643</v>
      </c>
      <c r="D36" s="10">
        <f>'VRPP 3 lentelė'!T98</f>
        <v>2</v>
      </c>
    </row>
    <row r="37" spans="2:4" x14ac:dyDescent="0.2">
      <c r="B37" s="26" t="s">
        <v>616</v>
      </c>
      <c r="C37" s="16" t="s">
        <v>691</v>
      </c>
      <c r="D37" s="10">
        <f>'VRPP 3 lentelė'!N37+'VRPP 3 lentelė'!N38+'VRPP 3 lentelė'!N39+'VRPP 3 lentelė'!N40</f>
        <v>4</v>
      </c>
    </row>
    <row r="38" spans="2:4" x14ac:dyDescent="0.2">
      <c r="B38" s="26" t="s">
        <v>622</v>
      </c>
      <c r="C38" s="16" t="s">
        <v>623</v>
      </c>
      <c r="D38" s="10">
        <f>'VRPP 3 lentelė'!N43+'VRPP 3 lentelė'!N44+'VRPP 3 lentelė'!N45+'VRPP 3 lentelė'!N46+'VRPP 3 lentelė'!N47</f>
        <v>66</v>
      </c>
    </row>
    <row r="39" spans="2:4" ht="24" x14ac:dyDescent="0.2">
      <c r="B39" s="26" t="s">
        <v>624</v>
      </c>
      <c r="C39" s="16" t="s">
        <v>625</v>
      </c>
      <c r="D39" s="10">
        <f>SUM('VRPP 3 lentelė'!N49:N75)</f>
        <v>39</v>
      </c>
    </row>
    <row r="40" spans="2:4" ht="24" x14ac:dyDescent="0.2">
      <c r="B40" s="26" t="s">
        <v>674</v>
      </c>
      <c r="C40" s="16" t="s">
        <v>692</v>
      </c>
      <c r="D40" s="10">
        <f>'VRPP 3 lentelė'!N148+'VRPP 3 lentelė'!N149+'VRPP 3 lentelė'!N150+'VRPP 3 lentelė'!N151+'VRPP 3 lentelė'!N152+'VRPP 3 lentelė'!N153</f>
        <v>115029.84</v>
      </c>
    </row>
    <row r="41" spans="2:4" ht="24" x14ac:dyDescent="0.2">
      <c r="B41" s="26" t="s">
        <v>676</v>
      </c>
      <c r="C41" s="16" t="s">
        <v>677</v>
      </c>
      <c r="D41" s="9">
        <f>'VRPP 3 lentelė'!Q149+'VRPP 3 lentelė'!Q150+'VRPP 3 lentelė'!Q152</f>
        <v>408.51</v>
      </c>
    </row>
    <row r="42" spans="2:4" ht="24" x14ac:dyDescent="0.2">
      <c r="B42" s="81" t="s">
        <v>628</v>
      </c>
      <c r="C42" s="16" t="s">
        <v>629</v>
      </c>
      <c r="D42" s="10">
        <f>'VRPP 3 lentelė'!N77+'VRPP 3 lentelė'!N78+'VRPP 3 lentelė'!N79</f>
        <v>5757</v>
      </c>
    </row>
    <row r="43" spans="2:4" ht="24" x14ac:dyDescent="0.2">
      <c r="B43" s="26" t="s">
        <v>600</v>
      </c>
      <c r="C43" s="15" t="s">
        <v>601</v>
      </c>
      <c r="D43" s="10">
        <f>'VRPP 3 lentelė'!Q12+'VRPP 3 lentelė'!Q13+'VRPP 3 lentelė'!Q14</f>
        <v>114</v>
      </c>
    </row>
    <row r="44" spans="2:4" ht="24" x14ac:dyDescent="0.2">
      <c r="B44" s="26" t="s">
        <v>679</v>
      </c>
      <c r="C44" s="16" t="s">
        <v>693</v>
      </c>
      <c r="D44" s="10">
        <f>'VRPP 3 lentelė'!N159</f>
        <v>2</v>
      </c>
    </row>
    <row r="45" spans="2:4" ht="36" x14ac:dyDescent="0.2">
      <c r="B45" s="26" t="s">
        <v>694</v>
      </c>
      <c r="C45" s="16" t="s">
        <v>695</v>
      </c>
      <c r="D45" s="10">
        <f>'VRPP 3 lentelė'!Q159</f>
        <v>15</v>
      </c>
    </row>
    <row r="46" spans="2:4" x14ac:dyDescent="0.2">
      <c r="B46" s="81" t="s">
        <v>664</v>
      </c>
      <c r="C46" s="64" t="s">
        <v>696</v>
      </c>
      <c r="D46" s="141">
        <f>'VRPP 3 lentelė'!N126+'VRPP 3 lentelė'!N127+'VRPP 3 lentelė'!N128+'VRPP 3 lentelė'!N129+'VRPP 3 lentelė'!N130+'VRPP 3 lentelė'!N132</f>
        <v>48.1</v>
      </c>
    </row>
    <row r="47" spans="2:4" ht="24" x14ac:dyDescent="0.2">
      <c r="B47" s="26" t="s">
        <v>618</v>
      </c>
      <c r="C47" s="16" t="s">
        <v>619</v>
      </c>
      <c r="D47" s="10">
        <f>'VRPP 3 lentelė'!Q37+'VRPP 3 lentelė'!Q38+'VRPP 3 lentelė'!Q39+'VRPP 3 lentelė'!Q40</f>
        <v>94</v>
      </c>
    </row>
    <row r="48" spans="2:4" x14ac:dyDescent="0.2">
      <c r="B48" s="26" t="s">
        <v>620</v>
      </c>
      <c r="C48" s="16" t="s">
        <v>621</v>
      </c>
      <c r="D48" s="10">
        <f>'VRPP 3 lentelė'!T37+'VRPP 3 lentelė'!T38+'VRPP 3 lentelė'!T39+'VRPP 3 lentelė'!T40</f>
        <v>95</v>
      </c>
    </row>
  </sheetData>
  <mergeCells count="3">
    <mergeCell ref="D1:G1"/>
    <mergeCell ref="D2:G2"/>
    <mergeCell ref="D3:G3"/>
  </mergeCells>
  <pageMargins left="0.7" right="0.7" top="0.75" bottom="0.75" header="0.3" footer="0.3"/>
  <pageSetup paperSize="9" scale="5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L32"/>
  <sheetViews>
    <sheetView workbookViewId="0">
      <pane ySplit="7" topLeftCell="A8" activePane="bottomLeft" state="frozen"/>
      <selection pane="bottomLeft" activeCell="J18" sqref="J18"/>
    </sheetView>
  </sheetViews>
  <sheetFormatPr defaultColWidth="9.140625" defaultRowHeight="12" x14ac:dyDescent="0.2"/>
  <cols>
    <col min="1" max="1" width="3.7109375" style="17" customWidth="1"/>
    <col min="2" max="2" width="22.28515625" style="17" customWidth="1"/>
    <col min="3" max="3" width="19.28515625" style="17" customWidth="1"/>
    <col min="4" max="4" width="12.140625" style="17" customWidth="1"/>
    <col min="5" max="6" width="11.42578125" style="17" customWidth="1"/>
    <col min="7" max="7" width="13.28515625" style="17" customWidth="1"/>
    <col min="8" max="8" width="12.7109375" style="17" customWidth="1"/>
    <col min="9" max="9" width="14.42578125" style="17" customWidth="1"/>
    <col min="10" max="10" width="15.7109375" style="17" customWidth="1"/>
    <col min="11" max="11" width="19.85546875" style="17" customWidth="1"/>
    <col min="12" max="16384" width="9.140625" style="17"/>
  </cols>
  <sheetData>
    <row r="1" spans="2:12" x14ac:dyDescent="0.2">
      <c r="I1" s="262" t="s">
        <v>101</v>
      </c>
      <c r="J1" s="262"/>
      <c r="K1" s="262"/>
      <c r="L1" s="262"/>
    </row>
    <row r="2" spans="2:12" x14ac:dyDescent="0.2">
      <c r="I2" s="263" t="s">
        <v>16</v>
      </c>
      <c r="J2" s="263"/>
      <c r="K2" s="263"/>
      <c r="L2" s="263"/>
    </row>
    <row r="3" spans="2:12" x14ac:dyDescent="0.2">
      <c r="I3" s="263" t="s">
        <v>17</v>
      </c>
      <c r="J3" s="263"/>
      <c r="K3" s="263"/>
      <c r="L3" s="263"/>
    </row>
    <row r="5" spans="2:12" x14ac:dyDescent="0.2">
      <c r="B5" s="91" t="s">
        <v>63</v>
      </c>
    </row>
    <row r="6" spans="2:12" x14ac:dyDescent="0.2">
      <c r="B6" s="91" t="s">
        <v>59</v>
      </c>
    </row>
    <row r="7" spans="2:12" x14ac:dyDescent="0.2">
      <c r="B7" s="25"/>
      <c r="C7" s="93" t="s">
        <v>60</v>
      </c>
      <c r="D7" s="93">
        <v>2014</v>
      </c>
      <c r="E7" s="93">
        <v>2015</v>
      </c>
      <c r="F7" s="93">
        <v>2016</v>
      </c>
      <c r="G7" s="93">
        <v>2017</v>
      </c>
      <c r="H7" s="93">
        <v>2018</v>
      </c>
      <c r="I7" s="93">
        <v>2019</v>
      </c>
      <c r="J7" s="93">
        <v>2020</v>
      </c>
      <c r="K7" s="4" t="s">
        <v>12</v>
      </c>
    </row>
    <row r="8" spans="2:12" ht="48" x14ac:dyDescent="0.2">
      <c r="B8" s="5" t="s">
        <v>61</v>
      </c>
      <c r="C8" s="5" t="s">
        <v>62</v>
      </c>
      <c r="D8" s="8"/>
      <c r="E8" s="5"/>
      <c r="F8" s="8"/>
      <c r="G8" s="8"/>
      <c r="H8" s="8"/>
      <c r="I8" s="8"/>
      <c r="J8" s="8"/>
      <c r="K8" s="8"/>
    </row>
    <row r="9" spans="2:12" ht="48" x14ac:dyDescent="0.2">
      <c r="B9" s="16" t="s">
        <v>313</v>
      </c>
      <c r="C9" s="64" t="s">
        <v>715</v>
      </c>
      <c r="D9" s="102">
        <f>'VRPP 1 lentelė'!E32</f>
        <v>0</v>
      </c>
      <c r="E9" s="102">
        <f>'VRPP 1 lentelė'!G32</f>
        <v>0</v>
      </c>
      <c r="F9" s="102">
        <f>'VRPP 1 lentelė'!I32</f>
        <v>0</v>
      </c>
      <c r="G9" s="102">
        <f>'VRPP 1 lentelė'!K32</f>
        <v>0</v>
      </c>
      <c r="H9" s="102">
        <f>'VRPP 1 lentelė'!M32</f>
        <v>0</v>
      </c>
      <c r="I9" s="102">
        <f>'VRPP 1 lentelė'!O32</f>
        <v>0</v>
      </c>
      <c r="J9" s="102">
        <f>'VRPP 1 lentelė'!Q32/1000</f>
        <v>1103.5840000000001</v>
      </c>
      <c r="K9" s="102">
        <f t="shared" ref="K9:K23" si="0">SUM(D9:J9)</f>
        <v>1103.5840000000001</v>
      </c>
    </row>
    <row r="10" spans="2:12" ht="24" x14ac:dyDescent="0.2">
      <c r="B10" s="16" t="s">
        <v>716</v>
      </c>
      <c r="C10" s="64" t="s">
        <v>717</v>
      </c>
      <c r="D10" s="102">
        <f>'VRPP 1 lentelė'!E34</f>
        <v>0</v>
      </c>
      <c r="E10" s="102">
        <f>'VRPP 1 lentelė'!G34</f>
        <v>0</v>
      </c>
      <c r="F10" s="102">
        <f>'VRPP 1 lentelė'!I33</f>
        <v>0</v>
      </c>
      <c r="G10" s="102">
        <f>'VRPP 1 lentelė'!K34</f>
        <v>0</v>
      </c>
      <c r="H10" s="102">
        <f>'VRPP 1 lentelė'!M34/1000</f>
        <v>178.65356</v>
      </c>
      <c r="I10" s="102">
        <f>'VRPP 1 lentelė'!O34/1000</f>
        <v>248.77744000000001</v>
      </c>
      <c r="J10" s="102">
        <f>'VRPP 1 lentelė'!Q34</f>
        <v>0</v>
      </c>
      <c r="K10" s="102">
        <f t="shared" si="0"/>
        <v>427.43100000000004</v>
      </c>
    </row>
    <row r="11" spans="2:12" ht="24" x14ac:dyDescent="0.2">
      <c r="B11" s="16" t="s">
        <v>308</v>
      </c>
      <c r="C11" s="64" t="s">
        <v>718</v>
      </c>
      <c r="D11" s="102">
        <f>'VRPP 1 lentelė'!E31</f>
        <v>0</v>
      </c>
      <c r="E11" s="102">
        <f>'VRPP 1 lentelė'!G31</f>
        <v>0</v>
      </c>
      <c r="F11" s="102">
        <f>'VRPP 1 lentelė'!I31</f>
        <v>0</v>
      </c>
      <c r="G11" s="102">
        <f>'VRPP 1 lentelė'!K31</f>
        <v>0</v>
      </c>
      <c r="H11" s="102">
        <f>'VRPP 1 lentelė'!M31</f>
        <v>0</v>
      </c>
      <c r="I11" s="102">
        <f>'VRPP 1 lentelė'!O31</f>
        <v>844573</v>
      </c>
      <c r="J11" s="102">
        <f>'VRPP 1 lentelė'!Q31</f>
        <v>0</v>
      </c>
      <c r="K11" s="102">
        <f t="shared" si="0"/>
        <v>844573</v>
      </c>
    </row>
    <row r="12" spans="2:12" ht="24" x14ac:dyDescent="0.2">
      <c r="B12" s="27" t="s">
        <v>719</v>
      </c>
      <c r="C12" s="64" t="s">
        <v>720</v>
      </c>
      <c r="D12" s="102">
        <f>'VRPP 1 lentelė'!E38</f>
        <v>0</v>
      </c>
      <c r="E12" s="102">
        <f>'VRPP 1 lentelė'!G38</f>
        <v>0</v>
      </c>
      <c r="F12" s="102">
        <f>'VRPP 1 lentelė'!I38</f>
        <v>0</v>
      </c>
      <c r="G12" s="102">
        <f>'VRPP 1 lentelė'!K38</f>
        <v>2175264.87</v>
      </c>
      <c r="H12" s="102">
        <f>'VRPP 1 lentelė'!O38</f>
        <v>0</v>
      </c>
      <c r="I12" s="102">
        <f>'VRPP 1 lentelė'!O38</f>
        <v>0</v>
      </c>
      <c r="J12" s="102">
        <f>'VRPP 1 lentelė'!Q38</f>
        <v>0</v>
      </c>
      <c r="K12" s="102">
        <f t="shared" si="0"/>
        <v>2175264.87</v>
      </c>
    </row>
    <row r="13" spans="2:12" ht="36" x14ac:dyDescent="0.2">
      <c r="B13" s="27" t="s">
        <v>721</v>
      </c>
      <c r="C13" s="64" t="s">
        <v>722</v>
      </c>
      <c r="D13" s="102">
        <f>'VRPP 1 lentelė'!E39</f>
        <v>0</v>
      </c>
      <c r="E13" s="102">
        <f>'VRPP 1 lentelė'!G39</f>
        <v>0</v>
      </c>
      <c r="F13" s="102">
        <f>'VRPP 1 lentelė'!I39</f>
        <v>0</v>
      </c>
      <c r="G13" s="102">
        <f>'VRPP 1 lentelė'!K39</f>
        <v>3805710.95</v>
      </c>
      <c r="H13" s="102">
        <f>'VRPP 1 lentelė'!M39</f>
        <v>0</v>
      </c>
      <c r="I13" s="102">
        <f>'VRPP 1 lentelė'!O39</f>
        <v>0</v>
      </c>
      <c r="J13" s="102">
        <f>'VRPP 1 lentelė'!Q39</f>
        <v>0</v>
      </c>
      <c r="K13" s="102">
        <f t="shared" si="0"/>
        <v>3805710.95</v>
      </c>
    </row>
    <row r="14" spans="2:12" ht="72" x14ac:dyDescent="0.2">
      <c r="B14" s="27" t="s">
        <v>723</v>
      </c>
      <c r="C14" s="64" t="s">
        <v>724</v>
      </c>
      <c r="D14" s="102">
        <f>'VRPP 1 lentelė'!E40</f>
        <v>0</v>
      </c>
      <c r="E14" s="102">
        <f>'VRPP 1 lentelė'!G40</f>
        <v>0</v>
      </c>
      <c r="F14" s="102">
        <f>'VRPP 1 lentelė'!I40/1000</f>
        <v>575.59703000000002</v>
      </c>
      <c r="G14" s="102">
        <f>'VRPP 1 lentelė'!K40/1000</f>
        <v>5141.8310099999999</v>
      </c>
      <c r="H14" s="102">
        <f>'VRPP 1 lentelė'!M40</f>
        <v>0</v>
      </c>
      <c r="I14" s="102">
        <f>'VRPP 1 lentelė'!O40/1000</f>
        <v>1693.65022</v>
      </c>
      <c r="J14" s="102">
        <f>'VRPP 1 lentelė'!Q40</f>
        <v>0</v>
      </c>
      <c r="K14" s="102">
        <f t="shared" si="0"/>
        <v>7411.0782600000002</v>
      </c>
    </row>
    <row r="15" spans="2:12" ht="24" x14ac:dyDescent="0.2">
      <c r="B15" s="27" t="s">
        <v>725</v>
      </c>
      <c r="C15" s="64" t="s">
        <v>726</v>
      </c>
      <c r="D15" s="102">
        <f>'VRPP 1 lentelė'!E18</f>
        <v>0</v>
      </c>
      <c r="E15" s="102">
        <f>'VRPP 1 lentelė'!G18</f>
        <v>0</v>
      </c>
      <c r="F15" s="102">
        <f>'VRPP 1 lentelė'!I18</f>
        <v>0</v>
      </c>
      <c r="G15" s="102">
        <f>'VRPP 1 lentelė'!K18</f>
        <v>588896.63</v>
      </c>
      <c r="H15" s="102">
        <f>'VRPP 1 lentelė'!M18</f>
        <v>0</v>
      </c>
      <c r="I15" s="102">
        <f>'VRPP 1 lentelė'!O18</f>
        <v>0</v>
      </c>
      <c r="J15" s="102">
        <f>'VRPP 1 lentelė'!Q18</f>
        <v>0</v>
      </c>
      <c r="K15" s="102">
        <f t="shared" si="0"/>
        <v>588896.63</v>
      </c>
    </row>
    <row r="16" spans="2:12" ht="48" x14ac:dyDescent="0.2">
      <c r="B16" s="27" t="s">
        <v>727</v>
      </c>
      <c r="C16" s="64" t="s">
        <v>728</v>
      </c>
      <c r="D16" s="102">
        <f>'VRPP 1 lentelė'!E36</f>
        <v>0</v>
      </c>
      <c r="E16" s="102">
        <f>'VRPP 1 lentelė'!G36</f>
        <v>0</v>
      </c>
      <c r="F16" s="102">
        <f>'VRPP 1 lentelė'!I36</f>
        <v>49235</v>
      </c>
      <c r="G16" s="102">
        <f>'VRPP 1 lentelė'!K36</f>
        <v>0</v>
      </c>
      <c r="H16" s="102">
        <f>'VRPP 1 lentelė'!M36</f>
        <v>0</v>
      </c>
      <c r="I16" s="102">
        <f>'VRPP 1 lentelė'!O36</f>
        <v>0</v>
      </c>
      <c r="J16" s="102">
        <f>'VRPP 1 lentelė'!Q36</f>
        <v>0</v>
      </c>
      <c r="K16" s="102">
        <f t="shared" si="0"/>
        <v>49235</v>
      </c>
    </row>
    <row r="17" spans="2:11" x14ac:dyDescent="0.2">
      <c r="B17" s="27" t="s">
        <v>729</v>
      </c>
      <c r="C17" s="64" t="s">
        <v>730</v>
      </c>
      <c r="D17" s="102">
        <f>'VRPP 1 lentelė'!E41</f>
        <v>0</v>
      </c>
      <c r="E17" s="102">
        <f>'VRPP 1 lentelė'!G41</f>
        <v>0</v>
      </c>
      <c r="F17" s="102">
        <f>'VRPP 1 lentelė'!I41</f>
        <v>0</v>
      </c>
      <c r="G17" s="102">
        <f>'VRPP 1 lentelė'!K41/1000</f>
        <v>724.39169000000004</v>
      </c>
      <c r="H17" s="102">
        <f>'VRPP 1 lentelė'!M41/1000</f>
        <v>933.03462999999999</v>
      </c>
      <c r="I17" s="102">
        <f>'VRPP 1 lentelė'!O41/1000</f>
        <v>251.96601000000001</v>
      </c>
      <c r="J17" s="102">
        <f>'VRPP 1 lentelė'!P41</f>
        <v>0</v>
      </c>
      <c r="K17" s="102">
        <f t="shared" si="0"/>
        <v>1909.3923300000001</v>
      </c>
    </row>
    <row r="18" spans="2:11" x14ac:dyDescent="0.2">
      <c r="B18" s="27" t="s">
        <v>731</v>
      </c>
      <c r="C18" s="64" t="s">
        <v>732</v>
      </c>
      <c r="D18" s="102">
        <f>'VRPP 1 lentelė'!E33</f>
        <v>0</v>
      </c>
      <c r="E18" s="102">
        <f>'VRPP 1 lentelė'!G33</f>
        <v>0</v>
      </c>
      <c r="F18" s="102">
        <f>'VRPP 1 lentelė'!I33</f>
        <v>0</v>
      </c>
      <c r="G18" s="102">
        <f>'VRPP 1 lentelė'!K33</f>
        <v>325955.65000000002</v>
      </c>
      <c r="H18" s="102">
        <f>'VRPP 1 lentelė'!M33</f>
        <v>1823683.2000000002</v>
      </c>
      <c r="I18" s="102">
        <f>'VRPP 1 lentelė'!O33</f>
        <v>875811</v>
      </c>
      <c r="J18" s="102">
        <f>'VRPP 1 lentelė'!Q33</f>
        <v>281118.8</v>
      </c>
      <c r="K18" s="102">
        <f t="shared" si="0"/>
        <v>3306568.65</v>
      </c>
    </row>
    <row r="19" spans="2:11" ht="36" x14ac:dyDescent="0.2">
      <c r="B19" s="27" t="s">
        <v>733</v>
      </c>
      <c r="C19" s="64" t="s">
        <v>734</v>
      </c>
      <c r="D19" s="102">
        <f>'VRPP 1 lentelė'!E19</f>
        <v>0</v>
      </c>
      <c r="E19" s="102">
        <f>'VRPP 1 lentelė'!G19</f>
        <v>0</v>
      </c>
      <c r="F19" s="102">
        <f>'VRPP 1 lentelė'!I19</f>
        <v>0</v>
      </c>
      <c r="G19" s="102">
        <f>'VRPP 1 lentelė'!K19</f>
        <v>1029000</v>
      </c>
      <c r="H19" s="102">
        <f>'VRPP 1 lentelė'!M19</f>
        <v>0</v>
      </c>
      <c r="I19" s="102">
        <f>'VRPP 1 lentelė'!O19</f>
        <v>0</v>
      </c>
      <c r="J19" s="102">
        <f>'VRPP 1 lentelė'!Q19</f>
        <v>0</v>
      </c>
      <c r="K19" s="102">
        <f t="shared" si="0"/>
        <v>1029000</v>
      </c>
    </row>
    <row r="20" spans="2:11" ht="24" x14ac:dyDescent="0.2">
      <c r="B20" s="27" t="s">
        <v>735</v>
      </c>
      <c r="C20" s="64" t="s">
        <v>736</v>
      </c>
      <c r="D20" s="102">
        <f>'VRPP 1 lentelė'!E44</f>
        <v>0</v>
      </c>
      <c r="E20" s="102">
        <f>'VRPP 1 lentelė'!G44</f>
        <v>0</v>
      </c>
      <c r="F20" s="102">
        <f>'VRPP 1 lentelė'!I44</f>
        <v>941826.63</v>
      </c>
      <c r="G20" s="102">
        <f>'VRPP 1 lentelė'!K44</f>
        <v>0</v>
      </c>
      <c r="H20" s="102">
        <f>'VRPP 1 lentelė'!M44</f>
        <v>5261478.9400000004</v>
      </c>
      <c r="I20" s="102">
        <f>'VRPP 1 lentelė'!O44</f>
        <v>0</v>
      </c>
      <c r="J20" s="102">
        <f>'VRPP 1 lentelė'!Q44</f>
        <v>0</v>
      </c>
      <c r="K20" s="102">
        <f t="shared" si="0"/>
        <v>6203305.5700000003</v>
      </c>
    </row>
    <row r="21" spans="2:11" ht="24" x14ac:dyDescent="0.2">
      <c r="B21" s="27" t="s">
        <v>737</v>
      </c>
      <c r="C21" s="64" t="s">
        <v>738</v>
      </c>
      <c r="D21" s="102">
        <f>'VRPP 1 lentelė'!E45</f>
        <v>0</v>
      </c>
      <c r="E21" s="102">
        <f>'VRPP 1 lentelė'!G45</f>
        <v>0</v>
      </c>
      <c r="F21" s="102">
        <f>'VRPP 1 lentelė'!I45</f>
        <v>868900</v>
      </c>
      <c r="G21" s="102">
        <f>'VRPP 1 lentelė'!K45</f>
        <v>0</v>
      </c>
      <c r="H21" s="102">
        <f>'VRPP 1 lentelė'!M45</f>
        <v>0</v>
      </c>
      <c r="I21" s="102">
        <f>'VRPP 1 lentelė'!O45</f>
        <v>0</v>
      </c>
      <c r="J21" s="102">
        <f>'VRPP 1 lentelė'!Q45</f>
        <v>0</v>
      </c>
      <c r="K21" s="102">
        <f t="shared" si="0"/>
        <v>868900</v>
      </c>
    </row>
    <row r="22" spans="2:11" ht="48" x14ac:dyDescent="0.2">
      <c r="B22" s="27" t="s">
        <v>428</v>
      </c>
      <c r="C22" s="16" t="s">
        <v>739</v>
      </c>
      <c r="D22" s="102">
        <f>'VRPP 1 lentelė'!E46</f>
        <v>0</v>
      </c>
      <c r="E22" s="102">
        <f>'VRPP 1 lentelė'!G46</f>
        <v>0</v>
      </c>
      <c r="F22" s="102">
        <f>'VRPP 1 lentelė'!I46</f>
        <v>0</v>
      </c>
      <c r="G22" s="102">
        <f>'VRPP 1 lentelė'!K46</f>
        <v>0</v>
      </c>
      <c r="H22" s="102">
        <f>'VRPP 1 lentelė'!M46</f>
        <v>508300</v>
      </c>
      <c r="I22" s="102">
        <f>'VRPP 1 lentelė'!O46</f>
        <v>0</v>
      </c>
      <c r="J22" s="102">
        <f>'VRPP 1 lentelė'!Q46</f>
        <v>0</v>
      </c>
      <c r="K22" s="102">
        <f t="shared" si="0"/>
        <v>508300</v>
      </c>
    </row>
    <row r="23" spans="2:11" ht="24" x14ac:dyDescent="0.2">
      <c r="B23" s="27" t="s">
        <v>740</v>
      </c>
      <c r="C23" s="64" t="s">
        <v>741</v>
      </c>
      <c r="D23" s="102">
        <f>'VRPP 1 lentelė'!E22</f>
        <v>0</v>
      </c>
      <c r="E23" s="102">
        <f>'VRPP 1 lentelė'!G22</f>
        <v>0</v>
      </c>
      <c r="F23" s="102">
        <f>'VRPP 1 lentelė'!I22</f>
        <v>0</v>
      </c>
      <c r="G23" s="102">
        <f>'VRPP 1 lentelė'!K22</f>
        <v>724262.92</v>
      </c>
      <c r="H23" s="102">
        <f>'VRPP 1 lentelė'!M22</f>
        <v>0</v>
      </c>
      <c r="I23" s="102">
        <f>'VRPP 1 lentelė'!O22</f>
        <v>162503.85</v>
      </c>
      <c r="J23" s="102">
        <f>'VRPP 1 lentelė'!Q22</f>
        <v>0</v>
      </c>
      <c r="K23" s="102">
        <f t="shared" si="0"/>
        <v>886766.77</v>
      </c>
    </row>
    <row r="24" spans="2:11" ht="24" x14ac:dyDescent="0.2">
      <c r="B24" s="27" t="s">
        <v>742</v>
      </c>
      <c r="C24" s="64" t="s">
        <v>743</v>
      </c>
      <c r="D24" s="9">
        <f>'VRPP 1 lentelė'!E24</f>
        <v>0</v>
      </c>
      <c r="E24" s="9">
        <f>'VRPP 1 lentelė'!G24</f>
        <v>0</v>
      </c>
      <c r="F24" s="9">
        <f>'VRPP 1 lentelė'!I24</f>
        <v>2824678.54</v>
      </c>
      <c r="G24" s="9">
        <f>'VRPP 1 lentelė'!K24</f>
        <v>0</v>
      </c>
      <c r="H24" s="9">
        <f>'VRPP 1 lentelė'!M24</f>
        <v>0</v>
      </c>
      <c r="I24" s="9">
        <f>'VRPP 1 lentelė'!O24</f>
        <v>0</v>
      </c>
      <c r="J24" s="9">
        <f>'VRPP 1 lentelė'!Q24</f>
        <v>0</v>
      </c>
      <c r="K24" s="9">
        <f>SUM(D25:K25)</f>
        <v>7154657.8799999999</v>
      </c>
    </row>
    <row r="25" spans="2:11" ht="24" x14ac:dyDescent="0.2">
      <c r="B25" s="27" t="s">
        <v>744</v>
      </c>
      <c r="C25" s="64" t="s">
        <v>745</v>
      </c>
      <c r="D25" s="9">
        <f>'VRPP 1 lentelė'!E48</f>
        <v>0</v>
      </c>
      <c r="E25" s="9">
        <f>'VRPP 1 lentelė'!G48</f>
        <v>0</v>
      </c>
      <c r="F25" s="9">
        <f>'VRPP 1 lentelė'!I48</f>
        <v>0</v>
      </c>
      <c r="G25" s="9">
        <f>'VRPP 1 lentelė'!K48</f>
        <v>0</v>
      </c>
      <c r="H25" s="9">
        <f>'VRPP 1 lentelė'!M48</f>
        <v>3577328.94</v>
      </c>
      <c r="I25" s="9">
        <f>'VRPP 1 lentelė'!O48</f>
        <v>0</v>
      </c>
      <c r="J25" s="9">
        <f>'VRPP 1 lentelė'!Q48</f>
        <v>0</v>
      </c>
      <c r="K25" s="9">
        <f t="shared" ref="K25:K32" si="1">SUM(D25:J25)</f>
        <v>3577328.94</v>
      </c>
    </row>
    <row r="26" spans="2:11" ht="48" x14ac:dyDescent="0.2">
      <c r="B26" s="27" t="s">
        <v>206</v>
      </c>
      <c r="C26" s="64" t="s">
        <v>746</v>
      </c>
      <c r="D26" s="9">
        <f>'VRPP 1 lentelė'!E25</f>
        <v>0</v>
      </c>
      <c r="E26" s="9">
        <f>'VRPP 1 lentelė'!G25</f>
        <v>0</v>
      </c>
      <c r="F26" s="9">
        <f>'VRPP 1 lentelė'!I25</f>
        <v>0</v>
      </c>
      <c r="G26" s="9">
        <f>'VRPP 1 lentelė'!K25</f>
        <v>0</v>
      </c>
      <c r="H26" s="9">
        <f>'VRPP 1 lentelė'!M25</f>
        <v>530853.62</v>
      </c>
      <c r="I26" s="9">
        <f>'VRPP 1 lentelė'!O25</f>
        <v>856431</v>
      </c>
      <c r="J26" s="9">
        <f>'VRPP 1 lentelė'!Q25</f>
        <v>0</v>
      </c>
      <c r="K26" s="9">
        <f t="shared" si="1"/>
        <v>1387284.62</v>
      </c>
    </row>
    <row r="27" spans="2:11" ht="36" x14ac:dyDescent="0.2">
      <c r="B27" s="7" t="s">
        <v>466</v>
      </c>
      <c r="C27" s="16" t="s">
        <v>747</v>
      </c>
      <c r="D27" s="9">
        <f>'VRPP 1 lentelė'!E26</f>
        <v>0</v>
      </c>
      <c r="E27" s="9">
        <f>'VRPP 1 lentelė'!G26</f>
        <v>0</v>
      </c>
      <c r="F27" s="9">
        <f>'VRPP 1 lentelė'!I26</f>
        <v>0</v>
      </c>
      <c r="G27" s="9">
        <f>'VRPP 1 lentelė'!K26</f>
        <v>0</v>
      </c>
      <c r="H27" s="9">
        <f>'VRPP 1 lentelė'!M26</f>
        <v>564673.56000000006</v>
      </c>
      <c r="I27" s="9">
        <f>'VRPP 1 lentelė'!O26</f>
        <v>0</v>
      </c>
      <c r="J27" s="9">
        <f>'VRPP 1 lentelė'!Q26</f>
        <v>0</v>
      </c>
      <c r="K27" s="9">
        <f t="shared" si="1"/>
        <v>564673.56000000006</v>
      </c>
    </row>
    <row r="28" spans="2:11" ht="72" x14ac:dyDescent="0.2">
      <c r="B28" s="7" t="s">
        <v>288</v>
      </c>
      <c r="C28" s="16" t="s">
        <v>748</v>
      </c>
      <c r="D28" s="9">
        <f>'VRPP 1 lentelė'!E27</f>
        <v>0</v>
      </c>
      <c r="E28" s="9">
        <f>'VRPP 1 lentelė'!G27</f>
        <v>0</v>
      </c>
      <c r="F28" s="9">
        <f>'VRPP 1 lentelė'!I27</f>
        <v>0</v>
      </c>
      <c r="G28" s="9">
        <f>'VRPP 1 lentelė'!K27</f>
        <v>0</v>
      </c>
      <c r="H28" s="9">
        <f>'VRPP 1 lentelė'!M27</f>
        <v>63735.99</v>
      </c>
      <c r="I28" s="9">
        <f>'VRPP 1 lentelė'!O27</f>
        <v>0</v>
      </c>
      <c r="J28" s="9">
        <f>'VRPP 1 lentelė'!Q27</f>
        <v>0</v>
      </c>
      <c r="K28" s="9">
        <f t="shared" si="1"/>
        <v>63735.99</v>
      </c>
    </row>
    <row r="29" spans="2:11" ht="36" x14ac:dyDescent="0.2">
      <c r="B29" s="16" t="s">
        <v>114</v>
      </c>
      <c r="C29" s="6" t="s">
        <v>749</v>
      </c>
      <c r="D29" s="9">
        <f>'VRPP 1 lentelė'!E13</f>
        <v>0</v>
      </c>
      <c r="E29" s="9">
        <f>'VRPP 1 lentelė'!G13</f>
        <v>0</v>
      </c>
      <c r="F29" s="9">
        <f>'VRPP 1 lentelė'!I13</f>
        <v>0</v>
      </c>
      <c r="G29" s="9">
        <f>'VRPP 1 lentelė'!K13</f>
        <v>0</v>
      </c>
      <c r="H29" s="9">
        <f>'VRPP 1 lentelė'!M13/1000</f>
        <v>626.52239999999995</v>
      </c>
      <c r="I29" s="9">
        <f>'VRPP 1 lentelė'!O13/1000</f>
        <v>250.60660000000001</v>
      </c>
      <c r="J29" s="9">
        <f>'VRPP 1 lentelė'!Q13</f>
        <v>0</v>
      </c>
      <c r="K29" s="9">
        <f t="shared" si="1"/>
        <v>877.12899999999991</v>
      </c>
    </row>
    <row r="30" spans="2:11" ht="36" x14ac:dyDescent="0.2">
      <c r="B30" s="16" t="s">
        <v>146</v>
      </c>
      <c r="C30" s="64" t="s">
        <v>750</v>
      </c>
      <c r="D30" s="9">
        <f>'VRPP 1 lentelė'!E15</f>
        <v>0</v>
      </c>
      <c r="E30" s="9">
        <f>'VRPP 1 lentelė'!G15</f>
        <v>0</v>
      </c>
      <c r="F30" s="9">
        <f>'VRPP 1 lentelė'!I15</f>
        <v>0</v>
      </c>
      <c r="G30" s="9">
        <f>'VRPP 1 lentelė'!K15</f>
        <v>1031314.1599999999</v>
      </c>
      <c r="H30" s="9">
        <f>'VRPP 1 lentelė'!M15</f>
        <v>572393.72</v>
      </c>
      <c r="I30" s="9">
        <f>'VRPP 1 lentelė'!O15</f>
        <v>0</v>
      </c>
      <c r="J30" s="9">
        <f>'VRPP 1 lentelė'!Q15</f>
        <v>0</v>
      </c>
      <c r="K30" s="9">
        <f t="shared" si="1"/>
        <v>1603707.88</v>
      </c>
    </row>
    <row r="31" spans="2:11" ht="24" x14ac:dyDescent="0.2">
      <c r="B31" s="16" t="s">
        <v>130</v>
      </c>
      <c r="C31" s="16" t="s">
        <v>751</v>
      </c>
      <c r="D31" s="9">
        <f>'VRPP 1 lentelė'!E14</f>
        <v>0</v>
      </c>
      <c r="E31" s="9">
        <f>'VRPP 1 lentelė'!G14</f>
        <v>0</v>
      </c>
      <c r="F31" s="9">
        <f>'VRPP 1 lentelė'!I14</f>
        <v>0</v>
      </c>
      <c r="G31" s="9">
        <f>'VRPP 1 lentelė'!K14</f>
        <v>0</v>
      </c>
      <c r="H31" s="9">
        <f>'VRPP 1 lentelė'!M14</f>
        <v>1237948.25</v>
      </c>
      <c r="I31" s="9">
        <f>'VRPP 1 lentelė'!O14</f>
        <v>0</v>
      </c>
      <c r="J31" s="9">
        <f>'VRPP 1 lentelė'!Q14</f>
        <v>0</v>
      </c>
      <c r="K31" s="9">
        <f t="shared" si="1"/>
        <v>1237948.25</v>
      </c>
    </row>
    <row r="32" spans="2:11" ht="36" x14ac:dyDescent="0.2">
      <c r="B32" s="70" t="s">
        <v>457</v>
      </c>
      <c r="C32" s="70" t="s">
        <v>752</v>
      </c>
      <c r="D32" s="9">
        <f>'VRPP 1 lentelė'!E53</f>
        <v>0</v>
      </c>
      <c r="E32" s="9">
        <f>'VRPP 1 lentelė'!G53</f>
        <v>0</v>
      </c>
      <c r="F32" s="9">
        <f>'VRPP 1 lentelė'!I53</f>
        <v>0</v>
      </c>
      <c r="G32" s="9">
        <f>'VRPP 1 lentelė'!K53</f>
        <v>0</v>
      </c>
      <c r="H32" s="9">
        <f>'VRPP 1 lentelė'!M53</f>
        <v>291323.46000000002</v>
      </c>
      <c r="I32" s="9">
        <f>'VRPP 1 lentelė'!O53</f>
        <v>0</v>
      </c>
      <c r="J32" s="9">
        <f>'VRPP 1 lentelė'!Q53</f>
        <v>0</v>
      </c>
      <c r="K32" s="9">
        <f t="shared" si="1"/>
        <v>291323.46000000002</v>
      </c>
    </row>
  </sheetData>
  <mergeCells count="3">
    <mergeCell ref="I1:L1"/>
    <mergeCell ref="I2:L2"/>
    <mergeCell ref="I3:L3"/>
  </mergeCells>
  <pageMargins left="0.7" right="0.7" top="0.75" bottom="0.75" header="0.3" footer="0.3"/>
  <pageSetup paperSize="9" scale="79" fitToHeight="0" orientation="landscape" r:id="rId1"/>
  <ignoredErrors>
    <ignoredError sqref="K24"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f3f2252-3603-49aa-ac8e-307372a50dca">
      <Terms xmlns="http://schemas.microsoft.com/office/infopath/2007/PartnerControls"/>
    </lcf76f155ced4ddcb4097134ff3c332f>
    <TaxCatchAll xmlns="c4be9623-8533-4525-a9d4-060d4b2303d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AC4BFE78538054EA722B05521283528" ma:contentTypeVersion="17" ma:contentTypeDescription="Create a new document." ma:contentTypeScope="" ma:versionID="1b95eaa47cff27f7f18380985e893cd2">
  <xsd:schema xmlns:xsd="http://www.w3.org/2001/XMLSchema" xmlns:xs="http://www.w3.org/2001/XMLSchema" xmlns:p="http://schemas.microsoft.com/office/2006/metadata/properties" xmlns:ns2="8f3f2252-3603-49aa-ac8e-307372a50dca" xmlns:ns3="c4be9623-8533-4525-a9d4-060d4b2303db" targetNamespace="http://schemas.microsoft.com/office/2006/metadata/properties" ma:root="true" ma:fieldsID="cc0fca897d8d2fff12217025f3116c62" ns2:_="" ns3:_="">
    <xsd:import namespace="8f3f2252-3603-49aa-ac8e-307372a50dca"/>
    <xsd:import namespace="c4be9623-8533-4525-a9d4-060d4b2303d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3f2252-3603-49aa-ac8e-307372a50d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4f37590-f24c-42b8-be85-cbce8e7b946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be9623-8533-4525-a9d4-060d4b2303d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b192754-23d9-452b-9c52-121a2d866fdf}" ma:internalName="TaxCatchAll" ma:showField="CatchAllData" ma:web="c4be9623-8533-4525-a9d4-060d4b2303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D44EED-C751-4DE3-A267-FF89729D6B3A}">
  <ds:schemaRefs>
    <ds:schemaRef ds:uri="http://schemas.microsoft.com/office/2006/metadata/properties"/>
    <ds:schemaRef ds:uri="http://schemas.microsoft.com/office/infopath/2007/PartnerControls"/>
    <ds:schemaRef ds:uri="8f3f2252-3603-49aa-ac8e-307372a50dca"/>
    <ds:schemaRef ds:uri="c4be9623-8533-4525-a9d4-060d4b2303db"/>
  </ds:schemaRefs>
</ds:datastoreItem>
</file>

<file path=customXml/itemProps2.xml><?xml version="1.0" encoding="utf-8"?>
<ds:datastoreItem xmlns:ds="http://schemas.openxmlformats.org/officeDocument/2006/customXml" ds:itemID="{31671346-99ED-490F-AF70-49BEF2A79480}">
  <ds:schemaRefs>
    <ds:schemaRef ds:uri="http://schemas.microsoft.com/sharepoint/v3/contenttype/forms"/>
  </ds:schemaRefs>
</ds:datastoreItem>
</file>

<file path=customXml/itemProps3.xml><?xml version="1.0" encoding="utf-8"?>
<ds:datastoreItem xmlns:ds="http://schemas.openxmlformats.org/officeDocument/2006/customXml" ds:itemID="{A5987D41-14E9-4A24-BD3E-15DEBBC6EB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11</vt:i4>
      </vt:variant>
      <vt:variant>
        <vt:lpstr>Įvardytieji diapazonai</vt:lpstr>
      </vt:variant>
      <vt:variant>
        <vt:i4>6</vt:i4>
      </vt:variant>
    </vt:vector>
  </HeadingPairs>
  <TitlesOfParts>
    <vt:vector size="17" baseType="lpstr">
      <vt:lpstr>1 lentelė</vt:lpstr>
      <vt:lpstr>2 lentelė</vt:lpstr>
      <vt:lpstr>3 lentelė</vt:lpstr>
      <vt:lpstr>Bendra lentelė</vt:lpstr>
      <vt:lpstr>VRPP 1 lentelė</vt:lpstr>
      <vt:lpstr>VRPP 2 lentelė</vt:lpstr>
      <vt:lpstr>VRPP 3 lentelė</vt:lpstr>
      <vt:lpstr>VRPP 4 lentelė</vt:lpstr>
      <vt:lpstr>VRPP 5 lentelė</vt:lpstr>
      <vt:lpstr>VRPP 6 lentelė</vt:lpstr>
      <vt:lpstr>VRPP 7 lentelė</vt:lpstr>
      <vt:lpstr>'1 lentelė'!Print_Area</vt:lpstr>
      <vt:lpstr>'2 lentelė'!Print_Area</vt:lpstr>
      <vt:lpstr>'3 lentelė'!Print_Area</vt:lpstr>
      <vt:lpstr>'1 lentelė'!Print_Titles</vt:lpstr>
      <vt:lpstr>'2 lentelė'!Print_Titles</vt:lpstr>
      <vt:lpstr>'3 lentelė'!Print_Titles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Kristina Jakavonienė</cp:lastModifiedBy>
  <cp:lastPrinted>2021-10-01T10:28:50Z</cp:lastPrinted>
  <dcterms:created xsi:type="dcterms:W3CDTF">2017-11-23T09:10:18Z</dcterms:created>
  <dcterms:modified xsi:type="dcterms:W3CDTF">2023-09-13T06:33:00Z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0x0101008AC4BFE78538054EA722B05521283528</vt:lpwstr>
  </property>
  <property fmtid="{D5CDD505-2E9C-101B-9397-08002B2CF9AE}" pid="3" name="MediaServiceImageTags">
    <vt:lpwstr/>
  </property>
</Properties>
</file>