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Serveris\BENDRAS\RP_Taryba\Posedziu_medziaga\2019\2019_03_19-25_Rasytine\MRPP_pakeitimas\"/>
    </mc:Choice>
  </mc:AlternateContent>
  <xr:revisionPtr revIDLastSave="0" documentId="13_ncr:1_{B2769D2D-7B6C-4277-B891-6C7AF45EF412}" xr6:coauthVersionLast="41" xr6:coauthVersionMax="41" xr10:uidLastSave="{00000000-0000-0000-0000-000000000000}"/>
  <bookViews>
    <workbookView xWindow="-120" yWindow="-120" windowWidth="29040" windowHeight="15840" activeTab="7" xr2:uid="{00000000-000D-0000-FFFF-FFFF00000000}"/>
  </bookViews>
  <sheets>
    <sheet name="1 lentele" sheetId="1" r:id="rId1"/>
    <sheet name="2 lentele" sheetId="2" r:id="rId2"/>
    <sheet name="3 lentele" sheetId="3" r:id="rId3"/>
    <sheet name="4 lentele" sheetId="5" r:id="rId4"/>
    <sheet name="5 lentele" sheetId="6" r:id="rId5"/>
    <sheet name="6 lentele" sheetId="7" r:id="rId6"/>
    <sheet name="7 lentele" sheetId="8" r:id="rId7"/>
    <sheet name="Stebėsena" sheetId="9" r:id="rId8"/>
  </sheets>
  <externalReferences>
    <externalReference r:id="rId9"/>
  </externalReferences>
  <definedNames>
    <definedName name="_xlnm.Print_Area" localSheetId="1">'2 lentele'!$B$1:$V$20</definedName>
    <definedName name="_xlnm.Print_Area" localSheetId="7">Stebėsena!$A$5:$L$22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9" l="1"/>
  <c r="J20" i="9" s="1"/>
  <c r="K20" i="9" s="1"/>
  <c r="L20" i="9" s="1"/>
  <c r="I21" i="9"/>
  <c r="J21" i="9"/>
  <c r="I22" i="9"/>
  <c r="J22" i="9"/>
  <c r="K22" i="9" s="1"/>
  <c r="L22" i="9" s="1"/>
  <c r="I11" i="9"/>
  <c r="G11" i="9"/>
  <c r="I8" i="9"/>
  <c r="G8" i="9"/>
  <c r="F5" i="8" l="1"/>
  <c r="K13" i="1"/>
  <c r="H6" i="6" s="1"/>
  <c r="J13" i="1"/>
  <c r="I13" i="1"/>
  <c r="G6" i="6" s="1"/>
  <c r="M13" i="1"/>
  <c r="I6" i="6" s="1"/>
  <c r="L13" i="1"/>
  <c r="L13" i="2"/>
  <c r="F6" i="8" s="1"/>
  <c r="L16" i="2"/>
  <c r="H13" i="1" l="1"/>
  <c r="F7" i="8" l="1"/>
  <c r="L14" i="2" l="1"/>
  <c r="L11" i="2"/>
  <c r="D5" i="5" l="1"/>
  <c r="J8" i="9"/>
  <c r="F17" i="9" l="1"/>
  <c r="G17" i="9" s="1"/>
  <c r="H17" i="9" s="1"/>
  <c r="I17" i="9" s="1"/>
  <c r="J17" i="9" s="1"/>
  <c r="K17" i="9" s="1"/>
  <c r="L17" i="9" s="1"/>
  <c r="C19" i="9"/>
  <c r="D19" i="9" s="1"/>
  <c r="E19" i="9" s="1"/>
  <c r="F19" i="9" s="1"/>
  <c r="D6" i="5"/>
  <c r="C18" i="9" l="1"/>
  <c r="I8" i="3"/>
  <c r="J8" i="3"/>
  <c r="K8" i="3"/>
  <c r="H8" i="3"/>
  <c r="E8" i="3"/>
  <c r="C17" i="9" l="1"/>
  <c r="D18" i="9"/>
  <c r="E18" i="9" s="1"/>
  <c r="F18" i="9" s="1"/>
  <c r="G18" i="9" s="1"/>
  <c r="H18" i="9" s="1"/>
  <c r="I18" i="9" s="1"/>
  <c r="J18" i="9" l="1"/>
  <c r="K18" i="9" s="1"/>
  <c r="L18" i="9" s="1"/>
  <c r="D17" i="9"/>
  <c r="Q13" i="1"/>
  <c r="G19" i="9"/>
  <c r="H19" i="9" s="1"/>
  <c r="I19" i="9" s="1"/>
  <c r="D8" i="5"/>
  <c r="D7" i="5"/>
  <c r="J6" i="6"/>
  <c r="D6" i="7"/>
  <c r="E6" i="7" s="1"/>
  <c r="J19" i="9" l="1"/>
  <c r="K19" i="9" s="1"/>
  <c r="D16" i="9"/>
  <c r="E16" i="9" s="1"/>
  <c r="F6" i="6"/>
  <c r="G16" i="9" l="1"/>
  <c r="H16" i="9" s="1"/>
  <c r="I16" i="9" s="1"/>
  <c r="P13" i="1"/>
  <c r="F6" i="7"/>
  <c r="G6" i="7" s="1"/>
  <c r="H6" i="7" s="1"/>
  <c r="I6" i="7" s="1"/>
  <c r="J6" i="7" s="1"/>
  <c r="L6" i="7" s="1"/>
  <c r="L6" i="6"/>
  <c r="J16" i="9" l="1"/>
  <c r="K16" i="9" s="1"/>
  <c r="L16" i="9" s="1"/>
</calcChain>
</file>

<file path=xl/sharedStrings.xml><?xml version="1.0" encoding="utf-8"?>
<sst xmlns="http://schemas.openxmlformats.org/spreadsheetml/2006/main" count="407" uniqueCount="146">
  <si>
    <t>4. PRIEMONIŲ PLANAS</t>
  </si>
  <si>
    <t>2014 m.</t>
  </si>
  <si>
    <t>2015 m.</t>
  </si>
  <si>
    <t>2016 m.</t>
  </si>
  <si>
    <t>2017 m.</t>
  </si>
  <si>
    <t>2018 m.</t>
  </si>
  <si>
    <t>2019 m.</t>
  </si>
  <si>
    <t>2020 m.</t>
  </si>
  <si>
    <t>Iš viso 2014-2020 m. (be rezervinių projektų)</t>
  </si>
  <si>
    <t>Nr.</t>
  </si>
  <si>
    <t>Lėšų poreikis:</t>
  </si>
  <si>
    <t>Iš viso</t>
  </si>
  <si>
    <t>ES lėšos</t>
  </si>
  <si>
    <t>Požymiai</t>
  </si>
  <si>
    <t>Projekto etapai</t>
  </si>
  <si>
    <t>Projektas</t>
  </si>
  <si>
    <t>Ministerija</t>
  </si>
  <si>
    <t>Įgyvendinimo teritorija</t>
  </si>
  <si>
    <t>Veiksmų programos įgyvendinimo plano priemonė arba  Kaimo plėtros programos priemonė (Nr.)</t>
  </si>
  <si>
    <t>rez.***</t>
  </si>
  <si>
    <t>Iš viso:</t>
  </si>
  <si>
    <t>Savivaldybės biudžetas</t>
  </si>
  <si>
    <t>Valstybės biudžetas</t>
  </si>
  <si>
    <t>Privačios lėšos</t>
  </si>
  <si>
    <t>Kitos viešosios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</si>
  <si>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</si>
  <si>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</si>
  <si>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</si>
  <si>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</si>
  <si>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-</t>
  </si>
  <si>
    <t>*** rez. – rezervinis projektas.</t>
  </si>
  <si>
    <t>Marijampolės savivaldybės administracija</t>
  </si>
  <si>
    <t>R</t>
  </si>
  <si>
    <t>pagr.</t>
  </si>
  <si>
    <t>Produkto vertinimo kriterijus (I) (pavadinimas)</t>
  </si>
  <si>
    <t>Siekiama reikšmė (I)</t>
  </si>
  <si>
    <t>Kodas (II)</t>
  </si>
  <si>
    <t>Siekiama reikšmė (II)</t>
  </si>
  <si>
    <t>Kodas (III)</t>
  </si>
  <si>
    <t>Siekiama reikšmė (III)</t>
  </si>
  <si>
    <t>Kodas (IV)</t>
  </si>
  <si>
    <t>Siekiama reikšmė (IV)</t>
  </si>
  <si>
    <t>Produkto vertinimo kriterijus (II) (pavadinimas)</t>
  </si>
  <si>
    <t>Produkto vertinimo kriterijus (IV) (pavadinimas)</t>
  </si>
  <si>
    <t>Kodas</t>
  </si>
  <si>
    <r>
      <t xml:space="preserve">Siekiama reikšmė </t>
    </r>
    <r>
      <rPr>
        <i/>
        <sz val="10"/>
        <color theme="1"/>
        <rFont val="Times New Roman"/>
        <family val="1"/>
      </rPr>
      <t>(projektams priskirtų kriterijų reikšmių suma)</t>
    </r>
  </si>
  <si>
    <t>Veiksmų programos įgyvendinimo plano priemonės pavadinimas</t>
  </si>
  <si>
    <t xml:space="preserve">2020 m. </t>
  </si>
  <si>
    <t>Pavadinimas</t>
  </si>
  <si>
    <t>Projektų, kuriems priskirta veiklų grupė skaičius</t>
  </si>
  <si>
    <t>Projektų, kuriems veiklų grupė priskirta kaip pagrindinė, skaičius</t>
  </si>
  <si>
    <t>Projektų, kuriems veiklų grupė priskirta kaip pagrindinė, lėšų poreikis (iš viso)</t>
  </si>
  <si>
    <t>Vilkaviškio rajono savivaldybės administracija</t>
  </si>
  <si>
    <t>Vilkaviškio rajono savivaldybė</t>
  </si>
  <si>
    <t>Kalvarijos savivaldybės administracija</t>
  </si>
  <si>
    <t>Kazlų Rūdos savivaldybės administracija</t>
  </si>
  <si>
    <t>Kazlų Rūdos savivaldybė</t>
  </si>
  <si>
    <t>Šakių rajono savivaldybės administracija</t>
  </si>
  <si>
    <t>PRODUKTO VERTINIMO KRITERIJŲ PASIEKIMO GRAFIKAS</t>
  </si>
  <si>
    <t>Vertinimo kriterijaus pavadinimas</t>
  </si>
  <si>
    <t>2021 m.</t>
  </si>
  <si>
    <t>2022 m.</t>
  </si>
  <si>
    <t>2023 m.</t>
  </si>
  <si>
    <t>Lėšų poreikis ir finansavimo šaltiniai (Eur)</t>
  </si>
  <si>
    <t>Marijampolės savivaldybė</t>
  </si>
  <si>
    <t>Priemonė: Kraštovaizdžio apsauga</t>
  </si>
  <si>
    <t>Tikslas: Sukurti tvarią, tolygią ir efektyvią ekonominę infrastruktūrą</t>
  </si>
  <si>
    <t>Uždavinys: Skatinti darnų išteklių naudojimą</t>
  </si>
  <si>
    <t>Kraštovaizdžio formavimas ir ekologinės būklės gerinimas gamtinio karkaso teritorijose Marijampolės savivaldybėje</t>
  </si>
  <si>
    <t>Kraštovaizdžio formavimas ir ekologinės būklės gerinimas Kalvarijos mieste</t>
  </si>
  <si>
    <t>Šakių miesto su priemiesčiais bendrojo plano su GIS sistema koregavimas</t>
  </si>
  <si>
    <t>Aplinkos ministerija</t>
  </si>
  <si>
    <t>05.5.1-APVA-R-019</t>
  </si>
  <si>
    <t>Kalvarijos savivaldybė</t>
  </si>
  <si>
    <t>Šakių rajono savivaldybė</t>
  </si>
  <si>
    <t>Draugystės parkai 3</t>
  </si>
  <si>
    <t>Kitos viešosios infrastruktūros modernizavimas (viešosios erdvės): rekreacinės teritorijos ir gamtinis karkasas</t>
  </si>
  <si>
    <t>Kraštovaizdžio tvarkymas (kraštovaizdžio etalonai, pažeistos teritorijos ir pan.)</t>
  </si>
  <si>
    <t>Kita (nepriskirta kitoms grupėms)</t>
  </si>
  <si>
    <t>P.N.092</t>
  </si>
  <si>
    <t>Kraštovaizdžio ir (ar) gamtinio karkaso formavimo aspektais pakeisti ar pakoreguoti savivaldybių ar jų dalių bendrieji planai</t>
  </si>
  <si>
    <t>P.N.093</t>
  </si>
  <si>
    <t>Likviduoti kraštovaizdį darkantys bešeimininkiai ar apleisti statiniai ir įrenginiai</t>
  </si>
  <si>
    <t>P.S.338</t>
  </si>
  <si>
    <t>Išsaugoti, sutvarkyti ar atkurti įvairaus teritorinio lygmens kraštovaizdžio arealai</t>
  </si>
  <si>
    <t>R.N.091</t>
  </si>
  <si>
    <t>„Teritorijų, kuriose įgyvendintos kraštovaizdžio formavimo priemonės, plotas“</t>
  </si>
  <si>
    <t>Teritorijų, kuriose įgyvendintos kraštovaizdžio formavimo priemonės,  plotas</t>
  </si>
  <si>
    <t xml:space="preserve">05.5.1-APVA-R-019 </t>
  </si>
  <si>
    <t>Kraštovaizdžio apsauga</t>
  </si>
  <si>
    <t>Bešeimininkių apleistų pastatų ir įrenginių likvidavimas Vilkaviškio rajono savivaldybėje</t>
  </si>
  <si>
    <t>Produkto vertinimo kriterijus (III) (pavadinimas)</t>
  </si>
  <si>
    <t>Kraštovaizdžio apsaugos priemonių įgyvendinimas Vilkaviškio rajone</t>
  </si>
  <si>
    <t>1 lentelė. Priemonės, joms įgyvendinti reikalingų lėšų poreikis ir finansavimo šaltiniai (paskirstyta pagal planuojamą sutarčių sudarymą).</t>
  </si>
  <si>
    <t>Prioritetas: Ekonomikos skatinimas</t>
  </si>
  <si>
    <t>2.</t>
  </si>
  <si>
    <t xml:space="preserve">Unikalus numeris**** </t>
  </si>
  <si>
    <t>** ITI – projektas, įgyvendinamas pagal integruotą teritorijų vystymo programą; RSP – regioninės svarbos projektas.</t>
  </si>
  <si>
    <t>****Unikalus numeris sudaromas iš kodų.</t>
  </si>
  <si>
    <t>Pareiškėjas / projekto vykdytojas</t>
  </si>
  <si>
    <t>R/V/KT *</t>
  </si>
  <si>
    <t>ITI, RSP **</t>
  </si>
  <si>
    <t>Kita tarptautinė finansinė parama</t>
  </si>
  <si>
    <t>2 lentelė. Projektams įgyvendinti reikalingų lėšų poreikis, finansavimo šaltiniai ir pagrindinių projektų įgyvendinimo etapų terminai.</t>
  </si>
  <si>
    <t>R04-0019-280000-0006</t>
  </si>
  <si>
    <t>R04-0019-285000-0007</t>
  </si>
  <si>
    <t>R04-0019-380000-0008</t>
  </si>
  <si>
    <t>R04-0019-380000-0009</t>
  </si>
  <si>
    <t>R04-0019-380000-0010</t>
  </si>
  <si>
    <t>R04-0019-500000-0011</t>
  </si>
  <si>
    <t>R04-0019-382800-0012</t>
  </si>
  <si>
    <t>3 lentelė. Projektams priskirti produkto ir rezultato vertinimo kriterijai.</t>
  </si>
  <si>
    <t>Unikalus numeris</t>
  </si>
  <si>
    <t>Kodas (I)*</t>
  </si>
  <si>
    <t xml:space="preserve">* ES finansinės paramos lėšomis finansuojamiems projektams sudaromas pagal Veiksmų programos arba Kaimo plėtros programos kodavimo taisykles. </t>
  </si>
  <si>
    <t>4 lentelė. Numatomų sukurti produktų ir rezultatų (siektinų produkto ir rezultato vertinimo kriterijų reikšmių) suvestinė.</t>
  </si>
  <si>
    <t>Produkto ir rezultato vertinimo kriterijus (pavadinimas)</t>
  </si>
  <si>
    <t>Metai:</t>
  </si>
  <si>
    <t>Veiksmų programos įgyvendinimo plano priemonė ir Kaimo plėtros programos priemonė (Nr.)</t>
  </si>
  <si>
    <t>Veiksmų programos įgyvendinimo plano ir Kaimo plėtros programos priemonė (Nr.)</t>
  </si>
  <si>
    <t>Veiksmų programos ir Kaimo plėtros programos priemonės pavadinimas</t>
  </si>
  <si>
    <t>7 lentelė. Veiklos grupių suvestinė</t>
  </si>
  <si>
    <t>4 lentelė. Siektinos produkto ir rezultato vertinimo kriterijų reikšmės atitinkamais metais.</t>
  </si>
  <si>
    <t>5 lentelė. Siektinos produkto ir rezultato vertinimo kriterijų reikšmės kaupiamuoju būdu (nuo plano įgyvendinimo pradžios).</t>
  </si>
  <si>
    <t>Gamtinio karkaso teritorijose kraštovaizdžio formavimas ir ekologinės būklės gerinimas Kazlų Rūdos savivaldybėje</t>
  </si>
  <si>
    <t>PLANO ĮGYVENDINIMO STEBĖSENA</t>
  </si>
  <si>
    <t>P.B.238</t>
  </si>
  <si>
    <t>Sukurtos arba atnaujintos atviros erdvės miestų vietovėse</t>
  </si>
  <si>
    <t>P.S.364</t>
  </si>
  <si>
    <t>P.S.365</t>
  </si>
  <si>
    <t>Atnaujinti ir (ar) pritaikyti naujai paskirčiai pastatai ir statiniai kaimo vietovėse</t>
  </si>
  <si>
    <t xml:space="preserve">2021 m. </t>
  </si>
  <si>
    <t>Naujos atviros 
erdvės vietovėse nuo 1 iki 6 tūkst. gyv. (išskyrus savivaldybių centrus)</t>
  </si>
  <si>
    <t>2.1.</t>
  </si>
  <si>
    <t>2.1.3.</t>
  </si>
  <si>
    <t>2.1.3.4.</t>
  </si>
  <si>
    <t>2.1.3.4.1</t>
  </si>
  <si>
    <t>2.1.3.4.2</t>
  </si>
  <si>
    <t>2.1.3.4.3</t>
  </si>
  <si>
    <t>2.1.3.4.4</t>
  </si>
  <si>
    <t>2.1.3.4.5</t>
  </si>
  <si>
    <t>2.1.3.4.6</t>
  </si>
  <si>
    <t>2.1.3.4.7</t>
  </si>
  <si>
    <t>5 lentelė. Lėšų paskirstymas pagal Veiksmų programos įgyvendinimo plano priemones ir Kaimo plėtros programos priemones (tūkst. Eur)</t>
  </si>
  <si>
    <t xml:space="preserve">6 lentelė. Lėšų paskirstymas pagal Veiksmų programos įgyvendinimo plano priemones ir Kaimo plėtros programos priemones (tūkst. Eur) </t>
  </si>
  <si>
    <t>(numatomos sudaryti projektų finansavimo sutartys, kaupiamuoju būdu).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</si>
</sst>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/mm"/>
  </numFmts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</font>
    <font>
      <sz val="10"/>
      <name val="MS Sans Serif"/>
    </font>
    <font>
      <sz val="10"/>
      <color indexed="8"/>
      <name val="Arial"/>
      <family val="2"/>
      <charset val="186"/>
    </font>
    <font>
      <sz val="10"/>
      <color rgb="FFFF0000"/>
      <name val="Times New Roman"/>
      <family val="1"/>
    </font>
    <font>
      <b/>
      <sz val="13"/>
      <color theme="1"/>
      <name val="Times New Roman"/>
      <family val="1"/>
      <charset val="186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4" fontId="3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10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4" fontId="0" fillId="0" borderId="0" xfId="0" applyNumberFormat="1"/>
    <xf numFmtId="164" fontId="3" fillId="0" borderId="1" xfId="0" applyNumberFormat="1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/>
    <xf numFmtId="0" fontId="9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8" fillId="0" borderId="0" xfId="0" applyFont="1"/>
    <xf numFmtId="0" fontId="2" fillId="0" borderId="0" xfId="0" applyFont="1" applyAlignment="1">
      <alignment horizontal="center"/>
    </xf>
    <xf numFmtId="0" fontId="14" fillId="0" borderId="0" xfId="0" applyFont="1"/>
    <xf numFmtId="0" fontId="3" fillId="0" borderId="3" xfId="0" applyFont="1" applyBorder="1"/>
    <xf numFmtId="0" fontId="3" fillId="2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/>
    <xf numFmtId="0" fontId="15" fillId="0" borderId="0" xfId="0" applyFont="1"/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164" fontId="9" fillId="0" borderId="1" xfId="0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3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Įprastas" xfId="0" builtinId="0"/>
    <cellStyle name="Įprastas 2" xfId="1" xr:uid="{00000000-0005-0000-0000-000001000000}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aldas\Desktop\20180320_3_priedas_R-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>
        <row r="7">
          <cell r="E7" t="str">
            <v>Pareiškėjas /  projekto vykdytojas</v>
          </cell>
          <cell r="H7" t="str">
            <v>Veiksmų programos įgyvendinimo plano priemonė arba  Kaimo plėtros programos priemonė (Nr.)</v>
          </cell>
          <cell r="I7" t="str">
            <v xml:space="preserve">R/V/KT </v>
          </cell>
          <cell r="J7" t="str">
            <v xml:space="preserve">ITI,   RSP </v>
          </cell>
          <cell r="K7" t="str">
            <v>rez.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4"/>
  <sheetViews>
    <sheetView workbookViewId="0">
      <selection activeCell="L31" sqref="L31"/>
    </sheetView>
  </sheetViews>
  <sheetFormatPr defaultRowHeight="12.75" x14ac:dyDescent="0.2"/>
  <cols>
    <col min="1" max="1" width="8" style="3" customWidth="1"/>
    <col min="2" max="2" width="9.5703125" style="3" customWidth="1"/>
    <col min="3" max="3" width="12.28515625" style="3" customWidth="1"/>
    <col min="4" max="5" width="9.140625" style="3"/>
    <col min="6" max="7" width="14.28515625" style="3" bestFit="1" customWidth="1"/>
    <col min="8" max="8" width="12.140625" style="3" customWidth="1"/>
    <col min="9" max="9" width="11.140625" style="3" customWidth="1"/>
    <col min="10" max="13" width="13.140625" style="3" bestFit="1" customWidth="1"/>
    <col min="14" max="15" width="9.140625" style="3"/>
    <col min="16" max="16" width="10.140625" style="3" customWidth="1"/>
    <col min="17" max="17" width="10.85546875" style="3" customWidth="1"/>
    <col min="18" max="16384" width="9.140625" style="3"/>
  </cols>
  <sheetData>
    <row r="1" spans="2:17" s="5" customFormat="1" ht="15.75" x14ac:dyDescent="0.2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7" s="5" customFormat="1" ht="15.75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7" ht="15.75" x14ac:dyDescent="0.25">
      <c r="B3" s="5" t="s">
        <v>93</v>
      </c>
    </row>
    <row r="4" spans="2:17" x14ac:dyDescent="0.2">
      <c r="B4" s="6"/>
    </row>
    <row r="5" spans="2:17" x14ac:dyDescent="0.2">
      <c r="B5" s="56" t="s">
        <v>95</v>
      </c>
      <c r="C5" s="55" t="s">
        <v>94</v>
      </c>
    </row>
    <row r="6" spans="2:17" x14ac:dyDescent="0.2">
      <c r="B6" s="9" t="s">
        <v>133</v>
      </c>
      <c r="C6" s="2" t="s">
        <v>66</v>
      </c>
    </row>
    <row r="7" spans="2:17" x14ac:dyDescent="0.2">
      <c r="B7" s="9" t="s">
        <v>134</v>
      </c>
      <c r="C7" s="2" t="s">
        <v>67</v>
      </c>
    </row>
    <row r="8" spans="2:17" x14ac:dyDescent="0.2">
      <c r="B8" s="9" t="s">
        <v>135</v>
      </c>
      <c r="C8" s="2" t="s">
        <v>65</v>
      </c>
    </row>
    <row r="9" spans="2:17" x14ac:dyDescent="0.2">
      <c r="B9" s="1"/>
      <c r="C9" s="1"/>
    </row>
    <row r="10" spans="2:17" x14ac:dyDescent="0.2">
      <c r="B10" s="1" t="s">
        <v>10</v>
      </c>
    </row>
    <row r="11" spans="2:17" ht="28.5" customHeight="1" x14ac:dyDescent="0.2">
      <c r="B11" s="81" t="s">
        <v>1</v>
      </c>
      <c r="C11" s="81"/>
      <c r="D11" s="81" t="s">
        <v>2</v>
      </c>
      <c r="E11" s="81"/>
      <c r="F11" s="81" t="s">
        <v>3</v>
      </c>
      <c r="G11" s="81"/>
      <c r="H11" s="81" t="s">
        <v>4</v>
      </c>
      <c r="I11" s="81"/>
      <c r="J11" s="81" t="s">
        <v>5</v>
      </c>
      <c r="K11" s="81"/>
      <c r="L11" s="81" t="s">
        <v>6</v>
      </c>
      <c r="M11" s="81"/>
      <c r="N11" s="81" t="s">
        <v>7</v>
      </c>
      <c r="O11" s="81"/>
      <c r="P11" s="82" t="s">
        <v>8</v>
      </c>
      <c r="Q11" s="82"/>
    </row>
    <row r="12" spans="2:17" x14ac:dyDescent="0.2">
      <c r="B12" s="34" t="s">
        <v>11</v>
      </c>
      <c r="C12" s="34" t="s">
        <v>12</v>
      </c>
      <c r="D12" s="34" t="s">
        <v>11</v>
      </c>
      <c r="E12" s="34" t="s">
        <v>12</v>
      </c>
      <c r="F12" s="34" t="s">
        <v>11</v>
      </c>
      <c r="G12" s="34" t="s">
        <v>12</v>
      </c>
      <c r="H12" s="34" t="s">
        <v>11</v>
      </c>
      <c r="I12" s="34" t="s">
        <v>12</v>
      </c>
      <c r="J12" s="34" t="s">
        <v>11</v>
      </c>
      <c r="K12" s="34" t="s">
        <v>12</v>
      </c>
      <c r="L12" s="34" t="s">
        <v>11</v>
      </c>
      <c r="M12" s="34" t="s">
        <v>12</v>
      </c>
      <c r="N12" s="34" t="s">
        <v>11</v>
      </c>
      <c r="O12" s="34" t="s">
        <v>12</v>
      </c>
      <c r="P12" s="34" t="s">
        <v>11</v>
      </c>
      <c r="Q12" s="34" t="s">
        <v>12</v>
      </c>
    </row>
    <row r="13" spans="2:17" x14ac:dyDescent="0.2"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20">
        <f>'2 lentele'!L10+'2 lentele'!L12+'2 lentele'!L13+'2 lentele'!L15</f>
        <v>852225.52</v>
      </c>
      <c r="I13" s="33">
        <f>'2 lentele'!Q10+'2 lentele'!Q12+'2 lentele'!Q13+'2 lentele'!Q15</f>
        <v>724391.69000000006</v>
      </c>
      <c r="J13" s="33">
        <f>'2 lentele'!L14+'2 lentele'!L16</f>
        <v>1097687.8</v>
      </c>
      <c r="K13" s="33">
        <f>'2 lentele'!Q16+'2 lentele'!Q14</f>
        <v>933034.63</v>
      </c>
      <c r="L13" s="33">
        <f>'2 lentele'!L11</f>
        <v>296430.61</v>
      </c>
      <c r="M13" s="33">
        <f>'2 lentele'!Q11</f>
        <v>251966.01</v>
      </c>
      <c r="N13" s="33">
        <v>0</v>
      </c>
      <c r="O13" s="33">
        <v>0</v>
      </c>
      <c r="P13" s="20">
        <f>F13+H13+J13+L13</f>
        <v>2246343.9300000002</v>
      </c>
      <c r="Q13" s="33">
        <f>G13+I13+K13+M13</f>
        <v>1909392.33</v>
      </c>
    </row>
    <row r="14" spans="2:17" x14ac:dyDescent="0.2">
      <c r="B14" s="6"/>
    </row>
  </sheetData>
  <mergeCells count="9">
    <mergeCell ref="L11:M11"/>
    <mergeCell ref="N11:O11"/>
    <mergeCell ref="P11:Q11"/>
    <mergeCell ref="B1:O1"/>
    <mergeCell ref="B11:C11"/>
    <mergeCell ref="D11:E11"/>
    <mergeCell ref="F11:G11"/>
    <mergeCell ref="H11:I11"/>
    <mergeCell ref="J11:K11"/>
  </mergeCells>
  <pageMargins left="0.23622047244094491" right="0.23622047244094491" top="0.74803149606299213" bottom="0.74803149606299213" header="0.31496062992125984" footer="0.31496062992125984"/>
  <pageSetup paperSize="9" scale="7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20"/>
  <sheetViews>
    <sheetView zoomScale="73" zoomScaleNormal="73" workbookViewId="0">
      <selection activeCell="W11" sqref="W11"/>
    </sheetView>
  </sheetViews>
  <sheetFormatPr defaultRowHeight="12.75" x14ac:dyDescent="0.2"/>
  <cols>
    <col min="1" max="1" width="7.85546875" style="3" customWidth="1"/>
    <col min="2" max="2" width="12.42578125" style="3" bestFit="1" customWidth="1"/>
    <col min="3" max="3" width="12.42578125" style="3" customWidth="1"/>
    <col min="4" max="4" width="20.42578125" style="3" bestFit="1" customWidth="1"/>
    <col min="5" max="5" width="19.28515625" style="3" bestFit="1" customWidth="1"/>
    <col min="6" max="6" width="14.7109375" style="3" bestFit="1" customWidth="1"/>
    <col min="7" max="7" width="13.7109375" style="3" customWidth="1"/>
    <col min="8" max="8" width="18" style="3" customWidth="1"/>
    <col min="9" max="9" width="13.7109375" style="3" bestFit="1" customWidth="1"/>
    <col min="10" max="10" width="12.28515625" style="3" customWidth="1"/>
    <col min="11" max="11" width="9.140625" style="3"/>
    <col min="12" max="12" width="16.28515625" style="3" customWidth="1"/>
    <col min="13" max="13" width="13.42578125" style="3" customWidth="1"/>
    <col min="14" max="14" width="12.42578125" style="3" bestFit="1" customWidth="1"/>
    <col min="15" max="15" width="9.28515625" style="3" bestFit="1" customWidth="1"/>
    <col min="16" max="16" width="9" style="3" bestFit="1" customWidth="1"/>
    <col min="17" max="18" width="13" style="3" customWidth="1"/>
    <col min="19" max="19" width="14" style="3" customWidth="1"/>
    <col min="20" max="20" width="15.7109375" style="3" customWidth="1"/>
    <col min="21" max="21" width="13.28515625" style="3" bestFit="1" customWidth="1"/>
    <col min="22" max="22" width="12.7109375" style="3" bestFit="1" customWidth="1"/>
    <col min="23" max="23" width="14.7109375" style="3" customWidth="1"/>
    <col min="24" max="24" width="13" style="3" customWidth="1"/>
    <col min="25" max="16384" width="9.140625" style="3"/>
  </cols>
  <sheetData>
    <row r="2" spans="2:24" ht="18.75" x14ac:dyDescent="0.3">
      <c r="B2" s="66" t="s">
        <v>103</v>
      </c>
      <c r="C2" s="5"/>
      <c r="D2" s="66"/>
    </row>
    <row r="3" spans="2:24" ht="18.75" x14ac:dyDescent="0.3">
      <c r="B3" s="66"/>
      <c r="C3" s="5"/>
      <c r="D3" s="66"/>
    </row>
    <row r="4" spans="2:24" ht="18.75" x14ac:dyDescent="0.2">
      <c r="B4" s="62" t="s">
        <v>133</v>
      </c>
      <c r="C4" s="60" t="s">
        <v>66</v>
      </c>
    </row>
    <row r="5" spans="2:24" ht="18.75" x14ac:dyDescent="0.2">
      <c r="B5" s="62" t="s">
        <v>134</v>
      </c>
      <c r="C5" s="60" t="s">
        <v>67</v>
      </c>
    </row>
    <row r="6" spans="2:24" ht="18.75" x14ac:dyDescent="0.2">
      <c r="B6" s="62" t="s">
        <v>135</v>
      </c>
      <c r="C6" s="60" t="s">
        <v>65</v>
      </c>
    </row>
    <row r="8" spans="2:24" ht="12.75" customHeight="1" x14ac:dyDescent="0.2">
      <c r="B8" s="84" t="s">
        <v>13</v>
      </c>
      <c r="C8" s="85"/>
      <c r="D8" s="85"/>
      <c r="E8" s="85"/>
      <c r="F8" s="85"/>
      <c r="G8" s="85"/>
      <c r="H8" s="85"/>
      <c r="I8" s="85"/>
      <c r="J8" s="85"/>
      <c r="K8" s="86"/>
      <c r="L8" s="84" t="s">
        <v>63</v>
      </c>
      <c r="M8" s="85"/>
      <c r="N8" s="85"/>
      <c r="O8" s="85"/>
      <c r="P8" s="85"/>
      <c r="Q8" s="85"/>
      <c r="R8" s="85"/>
      <c r="S8" s="82" t="s">
        <v>14</v>
      </c>
      <c r="T8" s="82"/>
      <c r="U8" s="82"/>
      <c r="V8" s="82"/>
      <c r="W8" s="72"/>
    </row>
    <row r="9" spans="2:24" ht="76.5" x14ac:dyDescent="0.2">
      <c r="B9" s="15" t="s">
        <v>9</v>
      </c>
      <c r="C9" s="15" t="s">
        <v>96</v>
      </c>
      <c r="D9" s="15" t="s">
        <v>15</v>
      </c>
      <c r="E9" s="15" t="s">
        <v>99</v>
      </c>
      <c r="F9" s="15" t="s">
        <v>16</v>
      </c>
      <c r="G9" s="15" t="s">
        <v>17</v>
      </c>
      <c r="H9" s="15" t="s">
        <v>18</v>
      </c>
      <c r="I9" s="15" t="s">
        <v>100</v>
      </c>
      <c r="J9" s="15" t="s">
        <v>101</v>
      </c>
      <c r="K9" s="15" t="s">
        <v>19</v>
      </c>
      <c r="L9" s="15" t="s">
        <v>20</v>
      </c>
      <c r="M9" s="15" t="s">
        <v>21</v>
      </c>
      <c r="N9" s="15" t="s">
        <v>22</v>
      </c>
      <c r="O9" s="15" t="s">
        <v>23</v>
      </c>
      <c r="P9" s="15" t="s">
        <v>24</v>
      </c>
      <c r="Q9" s="15" t="s">
        <v>12</v>
      </c>
      <c r="R9" s="15" t="s">
        <v>102</v>
      </c>
      <c r="S9" s="15" t="s">
        <v>25</v>
      </c>
      <c r="T9" s="15" t="s">
        <v>26</v>
      </c>
      <c r="U9" s="15" t="s">
        <v>27</v>
      </c>
      <c r="V9" s="15" t="s">
        <v>28</v>
      </c>
    </row>
    <row r="10" spans="2:24" ht="76.5" x14ac:dyDescent="0.2">
      <c r="B10" s="7" t="s">
        <v>136</v>
      </c>
      <c r="C10" s="7" t="s">
        <v>104</v>
      </c>
      <c r="D10" s="29" t="s">
        <v>68</v>
      </c>
      <c r="E10" s="32" t="s">
        <v>31</v>
      </c>
      <c r="F10" s="54" t="s">
        <v>71</v>
      </c>
      <c r="G10" s="29" t="s">
        <v>64</v>
      </c>
      <c r="H10" s="29" t="s">
        <v>72</v>
      </c>
      <c r="I10" s="8" t="s">
        <v>32</v>
      </c>
      <c r="J10" s="8" t="s">
        <v>29</v>
      </c>
      <c r="K10" s="8" t="s">
        <v>33</v>
      </c>
      <c r="L10" s="50">
        <v>403252.46</v>
      </c>
      <c r="M10" s="50">
        <v>60487.87</v>
      </c>
      <c r="N10" s="50">
        <v>0</v>
      </c>
      <c r="O10" s="50">
        <v>0</v>
      </c>
      <c r="P10" s="50">
        <v>0</v>
      </c>
      <c r="Q10" s="50">
        <v>342764.59</v>
      </c>
      <c r="R10" s="50">
        <v>0</v>
      </c>
      <c r="S10" s="30">
        <v>42634</v>
      </c>
      <c r="T10" s="51">
        <v>42815</v>
      </c>
      <c r="U10" s="51">
        <v>42908</v>
      </c>
      <c r="V10" s="11">
        <v>2018</v>
      </c>
      <c r="W10" s="4"/>
    </row>
    <row r="11" spans="2:24" s="52" customFormat="1" ht="76.5" x14ac:dyDescent="0.2">
      <c r="B11" s="7" t="s">
        <v>137</v>
      </c>
      <c r="C11" s="7" t="s">
        <v>105</v>
      </c>
      <c r="D11" s="7" t="s">
        <v>124</v>
      </c>
      <c r="E11" s="54" t="s">
        <v>55</v>
      </c>
      <c r="F11" s="54" t="s">
        <v>71</v>
      </c>
      <c r="G11" s="7" t="s">
        <v>56</v>
      </c>
      <c r="H11" s="7" t="s">
        <v>72</v>
      </c>
      <c r="I11" s="8" t="s">
        <v>32</v>
      </c>
      <c r="J11" s="8" t="s">
        <v>29</v>
      </c>
      <c r="K11" s="8" t="s">
        <v>33</v>
      </c>
      <c r="L11" s="20">
        <f>M11+Q11</f>
        <v>296430.61</v>
      </c>
      <c r="M11" s="20">
        <v>44464.6</v>
      </c>
      <c r="N11" s="20">
        <v>0</v>
      </c>
      <c r="O11" s="20">
        <v>0</v>
      </c>
      <c r="P11" s="20">
        <v>0</v>
      </c>
      <c r="Q11" s="20">
        <v>251966.01</v>
      </c>
      <c r="R11" s="20">
        <v>0</v>
      </c>
      <c r="S11" s="51">
        <v>43252</v>
      </c>
      <c r="T11" s="51">
        <v>43435</v>
      </c>
      <c r="U11" s="51">
        <v>43525</v>
      </c>
      <c r="V11" s="11">
        <v>2021</v>
      </c>
      <c r="X11" s="80"/>
    </row>
    <row r="12" spans="2:24" ht="51" x14ac:dyDescent="0.2">
      <c r="B12" s="7" t="s">
        <v>138</v>
      </c>
      <c r="C12" s="7" t="s">
        <v>106</v>
      </c>
      <c r="D12" s="29" t="s">
        <v>90</v>
      </c>
      <c r="E12" s="32" t="s">
        <v>52</v>
      </c>
      <c r="F12" s="54" t="s">
        <v>71</v>
      </c>
      <c r="G12" s="29" t="s">
        <v>53</v>
      </c>
      <c r="H12" s="29" t="s">
        <v>72</v>
      </c>
      <c r="I12" s="8" t="s">
        <v>32</v>
      </c>
      <c r="J12" s="8" t="s">
        <v>29</v>
      </c>
      <c r="K12" s="8" t="s">
        <v>33</v>
      </c>
      <c r="L12" s="20">
        <v>116313</v>
      </c>
      <c r="M12" s="20">
        <v>17446.95</v>
      </c>
      <c r="N12" s="20">
        <v>0</v>
      </c>
      <c r="O12" s="20">
        <v>0</v>
      </c>
      <c r="P12" s="20">
        <v>0</v>
      </c>
      <c r="Q12" s="20">
        <v>98866.05</v>
      </c>
      <c r="R12" s="20">
        <v>0</v>
      </c>
      <c r="S12" s="30">
        <v>42634</v>
      </c>
      <c r="T12" s="51">
        <v>42815</v>
      </c>
      <c r="U12" s="69">
        <v>42982</v>
      </c>
      <c r="V12" s="53">
        <v>2018</v>
      </c>
      <c r="X12" s="4"/>
    </row>
    <row r="13" spans="2:24" ht="65.25" customHeight="1" x14ac:dyDescent="0.2">
      <c r="B13" s="7" t="s">
        <v>139</v>
      </c>
      <c r="C13" s="7" t="s">
        <v>107</v>
      </c>
      <c r="D13" s="29" t="s">
        <v>69</v>
      </c>
      <c r="E13" s="32" t="s">
        <v>54</v>
      </c>
      <c r="F13" s="54" t="s">
        <v>71</v>
      </c>
      <c r="G13" s="29" t="s">
        <v>73</v>
      </c>
      <c r="H13" s="29" t="s">
        <v>72</v>
      </c>
      <c r="I13" s="8" t="s">
        <v>32</v>
      </c>
      <c r="J13" s="8" t="s">
        <v>29</v>
      </c>
      <c r="K13" s="8" t="s">
        <v>33</v>
      </c>
      <c r="L13" s="20">
        <f>M13+Q13</f>
        <v>326272.06</v>
      </c>
      <c r="M13" s="20">
        <v>48940.81</v>
      </c>
      <c r="N13" s="20">
        <v>0</v>
      </c>
      <c r="O13" s="20">
        <v>0</v>
      </c>
      <c r="P13" s="20">
        <v>0</v>
      </c>
      <c r="Q13" s="20">
        <v>277331.25</v>
      </c>
      <c r="R13" s="50">
        <v>0</v>
      </c>
      <c r="S13" s="30">
        <v>42634</v>
      </c>
      <c r="T13" s="51">
        <v>42815</v>
      </c>
      <c r="U13" s="51">
        <v>42902</v>
      </c>
      <c r="V13" s="11">
        <v>2020</v>
      </c>
    </row>
    <row r="14" spans="2:24" ht="38.25" x14ac:dyDescent="0.2">
      <c r="B14" s="35" t="s">
        <v>140</v>
      </c>
      <c r="C14" s="54" t="s">
        <v>108</v>
      </c>
      <c r="D14" s="7" t="s">
        <v>92</v>
      </c>
      <c r="E14" s="54" t="s">
        <v>52</v>
      </c>
      <c r="F14" s="54" t="s">
        <v>71</v>
      </c>
      <c r="G14" s="54" t="s">
        <v>53</v>
      </c>
      <c r="H14" s="7" t="s">
        <v>72</v>
      </c>
      <c r="I14" s="11" t="s">
        <v>32</v>
      </c>
      <c r="J14" s="11" t="s">
        <v>29</v>
      </c>
      <c r="K14" s="11" t="s">
        <v>33</v>
      </c>
      <c r="L14" s="19">
        <f>SUM(M14+Q14)</f>
        <v>557732</v>
      </c>
      <c r="M14" s="19">
        <v>83659.8</v>
      </c>
      <c r="N14" s="19">
        <v>0</v>
      </c>
      <c r="O14" s="19">
        <v>0</v>
      </c>
      <c r="P14" s="19">
        <v>0</v>
      </c>
      <c r="Q14" s="19">
        <v>474072.2</v>
      </c>
      <c r="R14" s="19">
        <v>0</v>
      </c>
      <c r="S14" s="49">
        <v>43191</v>
      </c>
      <c r="T14" s="49">
        <v>43374</v>
      </c>
      <c r="U14" s="49">
        <v>43435</v>
      </c>
      <c r="V14" s="11">
        <v>2021</v>
      </c>
      <c r="W14" s="4"/>
    </row>
    <row r="15" spans="2:24" ht="51" x14ac:dyDescent="0.2">
      <c r="B15" s="36" t="s">
        <v>141</v>
      </c>
      <c r="C15" s="67" t="s">
        <v>109</v>
      </c>
      <c r="D15" s="7" t="s">
        <v>70</v>
      </c>
      <c r="E15" s="54" t="s">
        <v>57</v>
      </c>
      <c r="F15" s="54" t="s">
        <v>71</v>
      </c>
      <c r="G15" s="54" t="s">
        <v>74</v>
      </c>
      <c r="H15" s="7" t="s">
        <v>72</v>
      </c>
      <c r="I15" s="11" t="s">
        <v>32</v>
      </c>
      <c r="J15" s="11" t="s">
        <v>29</v>
      </c>
      <c r="K15" s="11" t="s">
        <v>33</v>
      </c>
      <c r="L15" s="19">
        <v>6388</v>
      </c>
      <c r="M15" s="19">
        <v>958.2</v>
      </c>
      <c r="N15" s="19">
        <v>0</v>
      </c>
      <c r="O15" s="19">
        <v>0</v>
      </c>
      <c r="P15" s="19">
        <v>0</v>
      </c>
      <c r="Q15" s="19">
        <v>5429.8</v>
      </c>
      <c r="R15" s="19">
        <v>0</v>
      </c>
      <c r="S15" s="49">
        <v>42634</v>
      </c>
      <c r="T15" s="49">
        <v>42735</v>
      </c>
      <c r="U15" s="49">
        <v>42819</v>
      </c>
      <c r="V15" s="11">
        <v>2017</v>
      </c>
    </row>
    <row r="16" spans="2:24" ht="38.25" x14ac:dyDescent="0.2">
      <c r="B16" s="35" t="s">
        <v>142</v>
      </c>
      <c r="C16" s="54" t="s">
        <v>110</v>
      </c>
      <c r="D16" s="35" t="s">
        <v>75</v>
      </c>
      <c r="E16" s="54" t="s">
        <v>57</v>
      </c>
      <c r="F16" s="54" t="s">
        <v>71</v>
      </c>
      <c r="G16" s="54" t="s">
        <v>74</v>
      </c>
      <c r="H16" s="7" t="s">
        <v>72</v>
      </c>
      <c r="I16" s="11" t="s">
        <v>32</v>
      </c>
      <c r="J16" s="11" t="s">
        <v>29</v>
      </c>
      <c r="K16" s="11" t="s">
        <v>33</v>
      </c>
      <c r="L16" s="19">
        <f>M16+Q16</f>
        <v>539955.80000000005</v>
      </c>
      <c r="M16" s="19">
        <v>80993.37</v>
      </c>
      <c r="N16" s="19">
        <v>0</v>
      </c>
      <c r="O16" s="19">
        <v>0</v>
      </c>
      <c r="P16" s="19">
        <v>0</v>
      </c>
      <c r="Q16" s="19">
        <v>458962.43</v>
      </c>
      <c r="R16" s="19">
        <v>0</v>
      </c>
      <c r="S16" s="49">
        <v>43220</v>
      </c>
      <c r="T16" s="49">
        <v>43224</v>
      </c>
      <c r="U16" s="49">
        <v>43350</v>
      </c>
      <c r="V16" s="11">
        <v>2020</v>
      </c>
    </row>
    <row r="18" spans="2:17" x14ac:dyDescent="0.2">
      <c r="B18" s="1" t="s">
        <v>97</v>
      </c>
      <c r="L18" s="4"/>
    </row>
    <row r="19" spans="2:17" x14ac:dyDescent="0.2">
      <c r="B19" s="1" t="s">
        <v>30</v>
      </c>
      <c r="Q19" s="4"/>
    </row>
    <row r="20" spans="2:17" x14ac:dyDescent="0.2">
      <c r="B20" s="1" t="s">
        <v>98</v>
      </c>
      <c r="L20" s="4"/>
      <c r="Q20" s="4"/>
    </row>
  </sheetData>
  <mergeCells count="3">
    <mergeCell ref="B8:K8"/>
    <mergeCell ref="L8:R8"/>
    <mergeCell ref="S8:V8"/>
  </mergeCells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A18"/>
  <sheetViews>
    <sheetView zoomScale="68" zoomScaleNormal="68" zoomScaleSheetLayoutView="50" workbookViewId="0">
      <selection activeCell="B2" sqref="B2"/>
    </sheetView>
  </sheetViews>
  <sheetFormatPr defaultRowHeight="12.75" x14ac:dyDescent="0.2"/>
  <cols>
    <col min="1" max="1" width="7.85546875" style="3" customWidth="1"/>
    <col min="2" max="3" width="13.7109375" style="3" customWidth="1"/>
    <col min="4" max="4" width="22.5703125" style="3" customWidth="1"/>
    <col min="5" max="5" width="20.140625" style="3" customWidth="1"/>
    <col min="6" max="6" width="14" style="3" customWidth="1"/>
    <col min="7" max="7" width="14.5703125" style="3" customWidth="1"/>
    <col min="8" max="8" width="15.28515625" style="3" customWidth="1"/>
    <col min="9" max="9" width="14" style="3" customWidth="1"/>
    <col min="10" max="12" width="9.140625" style="3"/>
    <col min="13" max="13" width="21.140625" style="3" customWidth="1"/>
    <col min="14" max="14" width="16.7109375" style="3" customWidth="1"/>
    <col min="15" max="15" width="10.42578125" style="3" customWidth="1"/>
    <col min="16" max="16" width="23.42578125" style="3" customWidth="1"/>
    <col min="17" max="17" width="15" style="3" customWidth="1"/>
    <col min="18" max="18" width="10.28515625" style="3" customWidth="1"/>
    <col min="19" max="19" width="20.28515625" style="3" customWidth="1"/>
    <col min="20" max="20" width="15" style="3" customWidth="1"/>
    <col min="21" max="21" width="10.28515625" style="3" customWidth="1"/>
    <col min="22" max="22" width="20.28515625" style="3" customWidth="1"/>
    <col min="23" max="23" width="14" style="3" customWidth="1"/>
    <col min="24" max="24" width="10.28515625" style="3" customWidth="1"/>
    <col min="25" max="25" width="9.140625" style="3"/>
    <col min="26" max="26" width="13.140625" style="3" customWidth="1"/>
    <col min="27" max="16384" width="9.140625" style="3"/>
  </cols>
  <sheetData>
    <row r="2" spans="2:27" ht="18.75" x14ac:dyDescent="0.3">
      <c r="B2" s="60" t="s">
        <v>111</v>
      </c>
      <c r="C2" s="60"/>
      <c r="D2" s="60"/>
      <c r="E2" s="61"/>
      <c r="F2" s="61"/>
    </row>
    <row r="3" spans="2:27" ht="18.75" x14ac:dyDescent="0.3">
      <c r="B3" s="60"/>
      <c r="C3" s="60"/>
      <c r="D3" s="61"/>
      <c r="E3" s="61"/>
      <c r="F3" s="61"/>
    </row>
    <row r="4" spans="2:27" ht="18.75" x14ac:dyDescent="0.3">
      <c r="B4" s="62" t="s">
        <v>133</v>
      </c>
      <c r="C4" s="60" t="s">
        <v>66</v>
      </c>
      <c r="D4" s="61"/>
      <c r="E4" s="61"/>
      <c r="F4" s="61"/>
    </row>
    <row r="5" spans="2:27" ht="18.75" x14ac:dyDescent="0.3">
      <c r="B5" s="62" t="s">
        <v>134</v>
      </c>
      <c r="C5" s="60" t="s">
        <v>67</v>
      </c>
      <c r="D5" s="61"/>
      <c r="E5" s="61"/>
      <c r="F5" s="61"/>
    </row>
    <row r="6" spans="2:27" ht="14.25" customHeight="1" x14ac:dyDescent="0.3">
      <c r="B6" s="63" t="s">
        <v>135</v>
      </c>
      <c r="C6" s="64" t="s">
        <v>65</v>
      </c>
      <c r="D6" s="61"/>
      <c r="E6" s="61"/>
      <c r="F6" s="65"/>
      <c r="G6" s="59"/>
      <c r="H6" s="59"/>
    </row>
    <row r="7" spans="2:27" x14ac:dyDescent="0.2">
      <c r="B7" s="58"/>
      <c r="E7" s="58"/>
    </row>
    <row r="8" spans="2:27" ht="102" x14ac:dyDescent="0.2">
      <c r="B8" s="15" t="s">
        <v>9</v>
      </c>
      <c r="C8" s="15" t="s">
        <v>112</v>
      </c>
      <c r="D8" s="15" t="s">
        <v>15</v>
      </c>
      <c r="E8" s="15" t="str">
        <f>'[1]3 lentelė'!$E$7</f>
        <v>Pareiškėjas /  projekto vykdytojas</v>
      </c>
      <c r="F8" s="15" t="s">
        <v>16</v>
      </c>
      <c r="G8" s="15" t="s">
        <v>17</v>
      </c>
      <c r="H8" s="15" t="str">
        <f>'[1]3 lentelė'!$H$7</f>
        <v>Veiksmų programos įgyvendinimo plano priemonė arba  Kaimo plėtros programos priemonė (Nr.)</v>
      </c>
      <c r="I8" s="15" t="str">
        <f>'[1]3 lentelė'!I7</f>
        <v xml:space="preserve">R/V/KT </v>
      </c>
      <c r="J8" s="15" t="str">
        <f>'[1]3 lentelė'!J7</f>
        <v xml:space="preserve">ITI,   RSP </v>
      </c>
      <c r="K8" s="10" t="str">
        <f>'[1]3 lentelė'!K7</f>
        <v>rez.</v>
      </c>
      <c r="L8" s="10" t="s">
        <v>113</v>
      </c>
      <c r="M8" s="10" t="s">
        <v>34</v>
      </c>
      <c r="N8" s="10" t="s">
        <v>35</v>
      </c>
      <c r="O8" s="15" t="s">
        <v>36</v>
      </c>
      <c r="P8" s="15" t="s">
        <v>42</v>
      </c>
      <c r="Q8" s="15" t="s">
        <v>37</v>
      </c>
      <c r="R8" s="15" t="s">
        <v>38</v>
      </c>
      <c r="S8" s="15" t="s">
        <v>91</v>
      </c>
      <c r="T8" s="15" t="s">
        <v>39</v>
      </c>
      <c r="U8" s="15" t="s">
        <v>40</v>
      </c>
      <c r="V8" s="15" t="s">
        <v>43</v>
      </c>
      <c r="W8" s="15" t="s">
        <v>41</v>
      </c>
      <c r="Y8" s="43"/>
      <c r="Z8" s="43"/>
      <c r="AA8" s="43"/>
    </row>
    <row r="9" spans="2:27" ht="63.75" x14ac:dyDescent="0.2">
      <c r="B9" s="29" t="s">
        <v>136</v>
      </c>
      <c r="C9" s="7" t="s">
        <v>104</v>
      </c>
      <c r="D9" s="29" t="s">
        <v>68</v>
      </c>
      <c r="E9" s="29" t="s">
        <v>31</v>
      </c>
      <c r="F9" s="7" t="s">
        <v>71</v>
      </c>
      <c r="G9" s="29" t="s">
        <v>64</v>
      </c>
      <c r="H9" s="29" t="s">
        <v>72</v>
      </c>
      <c r="I9" s="8" t="s">
        <v>32</v>
      </c>
      <c r="J9" s="8" t="s">
        <v>29</v>
      </c>
      <c r="K9" s="8" t="s">
        <v>33</v>
      </c>
      <c r="L9" s="8" t="s">
        <v>85</v>
      </c>
      <c r="M9" s="7" t="s">
        <v>86</v>
      </c>
      <c r="N9" s="8">
        <v>25</v>
      </c>
      <c r="O9" s="31" t="s">
        <v>79</v>
      </c>
      <c r="P9" s="32" t="s">
        <v>80</v>
      </c>
      <c r="Q9" s="31" t="s">
        <v>29</v>
      </c>
      <c r="R9" s="11" t="s">
        <v>81</v>
      </c>
      <c r="S9" s="7" t="s">
        <v>82</v>
      </c>
      <c r="T9" s="11" t="s">
        <v>29</v>
      </c>
      <c r="U9" s="11" t="s">
        <v>83</v>
      </c>
      <c r="V9" s="7" t="s">
        <v>84</v>
      </c>
      <c r="W9" s="11">
        <v>1</v>
      </c>
      <c r="Y9" s="44"/>
      <c r="Z9" s="18"/>
      <c r="AA9" s="44"/>
    </row>
    <row r="10" spans="2:27" ht="63.75" x14ac:dyDescent="0.2">
      <c r="B10" s="29" t="s">
        <v>137</v>
      </c>
      <c r="C10" s="7" t="s">
        <v>105</v>
      </c>
      <c r="D10" s="29" t="s">
        <v>124</v>
      </c>
      <c r="E10" s="29" t="s">
        <v>55</v>
      </c>
      <c r="F10" s="7" t="s">
        <v>71</v>
      </c>
      <c r="G10" s="29" t="s">
        <v>56</v>
      </c>
      <c r="H10" s="29" t="s">
        <v>72</v>
      </c>
      <c r="I10" s="8" t="s">
        <v>32</v>
      </c>
      <c r="J10" s="8" t="s">
        <v>29</v>
      </c>
      <c r="K10" s="8" t="s">
        <v>33</v>
      </c>
      <c r="L10" s="8" t="s">
        <v>85</v>
      </c>
      <c r="M10" s="7" t="s">
        <v>86</v>
      </c>
      <c r="N10" s="8">
        <v>16</v>
      </c>
      <c r="O10" s="31" t="s">
        <v>79</v>
      </c>
      <c r="P10" s="32" t="s">
        <v>80</v>
      </c>
      <c r="Q10" s="31" t="s">
        <v>29</v>
      </c>
      <c r="R10" s="11" t="s">
        <v>81</v>
      </c>
      <c r="S10" s="7" t="s">
        <v>82</v>
      </c>
      <c r="T10" s="11" t="s">
        <v>29</v>
      </c>
      <c r="U10" s="11" t="s">
        <v>83</v>
      </c>
      <c r="V10" s="7" t="s">
        <v>84</v>
      </c>
      <c r="W10" s="11">
        <v>1</v>
      </c>
      <c r="Y10" s="44"/>
      <c r="Z10" s="18"/>
      <c r="AA10" s="44"/>
    </row>
    <row r="11" spans="2:27" ht="63.75" x14ac:dyDescent="0.2">
      <c r="B11" s="29" t="s">
        <v>138</v>
      </c>
      <c r="C11" s="7" t="s">
        <v>106</v>
      </c>
      <c r="D11" s="29" t="s">
        <v>90</v>
      </c>
      <c r="E11" s="29" t="s">
        <v>52</v>
      </c>
      <c r="F11" s="7" t="s">
        <v>71</v>
      </c>
      <c r="G11" s="29" t="s">
        <v>53</v>
      </c>
      <c r="H11" s="29" t="s">
        <v>72</v>
      </c>
      <c r="I11" s="8" t="s">
        <v>32</v>
      </c>
      <c r="J11" s="8" t="s">
        <v>29</v>
      </c>
      <c r="K11" s="8" t="s">
        <v>33</v>
      </c>
      <c r="L11" s="8" t="s">
        <v>85</v>
      </c>
      <c r="M11" s="7" t="s">
        <v>86</v>
      </c>
      <c r="N11" s="8">
        <v>1.9</v>
      </c>
      <c r="O11" s="31" t="s">
        <v>79</v>
      </c>
      <c r="P11" s="29" t="s">
        <v>80</v>
      </c>
      <c r="Q11" s="37" t="s">
        <v>29</v>
      </c>
      <c r="R11" s="11" t="s">
        <v>81</v>
      </c>
      <c r="S11" s="7" t="s">
        <v>82</v>
      </c>
      <c r="T11" s="11">
        <v>19</v>
      </c>
      <c r="U11" s="11" t="s">
        <v>83</v>
      </c>
      <c r="V11" s="7" t="s">
        <v>84</v>
      </c>
      <c r="W11" s="11" t="s">
        <v>29</v>
      </c>
      <c r="Y11" s="44"/>
      <c r="Z11" s="18"/>
      <c r="AA11" s="44"/>
    </row>
    <row r="12" spans="2:27" ht="63.75" x14ac:dyDescent="0.2">
      <c r="B12" s="29" t="s">
        <v>139</v>
      </c>
      <c r="C12" s="7" t="s">
        <v>107</v>
      </c>
      <c r="D12" s="29" t="s">
        <v>69</v>
      </c>
      <c r="E12" s="29" t="s">
        <v>54</v>
      </c>
      <c r="F12" s="7" t="s">
        <v>71</v>
      </c>
      <c r="G12" s="29" t="s">
        <v>73</v>
      </c>
      <c r="H12" s="29" t="s">
        <v>72</v>
      </c>
      <c r="I12" s="8" t="s">
        <v>32</v>
      </c>
      <c r="J12" s="8" t="s">
        <v>29</v>
      </c>
      <c r="K12" s="8" t="s">
        <v>33</v>
      </c>
      <c r="L12" s="8" t="s">
        <v>85</v>
      </c>
      <c r="M12" s="7" t="s">
        <v>86</v>
      </c>
      <c r="N12" s="8">
        <v>2.2000000000000002</v>
      </c>
      <c r="O12" s="31" t="s">
        <v>79</v>
      </c>
      <c r="P12" s="29" t="s">
        <v>80</v>
      </c>
      <c r="Q12" s="31" t="s">
        <v>29</v>
      </c>
      <c r="R12" s="11" t="s">
        <v>81</v>
      </c>
      <c r="S12" s="7" t="s">
        <v>82</v>
      </c>
      <c r="T12" s="11" t="s">
        <v>29</v>
      </c>
      <c r="U12" s="11" t="s">
        <v>83</v>
      </c>
      <c r="V12" s="7" t="s">
        <v>84</v>
      </c>
      <c r="W12" s="11">
        <v>1</v>
      </c>
      <c r="Y12" s="44"/>
      <c r="Z12" s="18"/>
      <c r="AA12" s="44"/>
    </row>
    <row r="13" spans="2:27" ht="63.75" x14ac:dyDescent="0.2">
      <c r="B13" s="35" t="s">
        <v>140</v>
      </c>
      <c r="C13" s="7" t="s">
        <v>108</v>
      </c>
      <c r="D13" s="7" t="s">
        <v>92</v>
      </c>
      <c r="E13" s="7" t="s">
        <v>52</v>
      </c>
      <c r="F13" s="8" t="s">
        <v>71</v>
      </c>
      <c r="G13" s="8" t="s">
        <v>53</v>
      </c>
      <c r="H13" s="7" t="s">
        <v>72</v>
      </c>
      <c r="I13" s="11" t="s">
        <v>32</v>
      </c>
      <c r="J13" s="11" t="s">
        <v>29</v>
      </c>
      <c r="K13" s="11" t="s">
        <v>33</v>
      </c>
      <c r="L13" s="11" t="s">
        <v>85</v>
      </c>
      <c r="M13" s="7" t="s">
        <v>86</v>
      </c>
      <c r="N13" s="11">
        <v>2</v>
      </c>
      <c r="O13" s="11" t="s">
        <v>79</v>
      </c>
      <c r="P13" s="7" t="s">
        <v>80</v>
      </c>
      <c r="Q13" s="11" t="s">
        <v>29</v>
      </c>
      <c r="R13" s="11" t="s">
        <v>81</v>
      </c>
      <c r="S13" s="7" t="s">
        <v>82</v>
      </c>
      <c r="T13" s="11">
        <v>1</v>
      </c>
      <c r="U13" s="11" t="s">
        <v>83</v>
      </c>
      <c r="V13" s="7" t="s">
        <v>84</v>
      </c>
      <c r="W13" s="11" t="s">
        <v>29</v>
      </c>
    </row>
    <row r="14" spans="2:27" ht="63.75" x14ac:dyDescent="0.2">
      <c r="B14" s="36" t="s">
        <v>141</v>
      </c>
      <c r="C14" s="47" t="s">
        <v>109</v>
      </c>
      <c r="D14" s="7" t="s">
        <v>70</v>
      </c>
      <c r="E14" s="7" t="s">
        <v>57</v>
      </c>
      <c r="F14" s="7" t="s">
        <v>71</v>
      </c>
      <c r="G14" s="7" t="s">
        <v>74</v>
      </c>
      <c r="H14" s="7" t="s">
        <v>72</v>
      </c>
      <c r="I14" s="11" t="s">
        <v>32</v>
      </c>
      <c r="J14" s="11" t="s">
        <v>29</v>
      </c>
      <c r="K14" s="11" t="s">
        <v>33</v>
      </c>
      <c r="L14" s="11" t="s">
        <v>85</v>
      </c>
      <c r="M14" s="7" t="s">
        <v>86</v>
      </c>
      <c r="N14" s="11" t="s">
        <v>29</v>
      </c>
      <c r="O14" s="11" t="s">
        <v>79</v>
      </c>
      <c r="P14" s="7" t="s">
        <v>80</v>
      </c>
      <c r="Q14" s="11">
        <v>1</v>
      </c>
      <c r="R14" s="11" t="s">
        <v>81</v>
      </c>
      <c r="S14" s="7" t="s">
        <v>82</v>
      </c>
      <c r="T14" s="11" t="s">
        <v>29</v>
      </c>
      <c r="U14" s="11" t="s">
        <v>83</v>
      </c>
      <c r="V14" s="7" t="s">
        <v>84</v>
      </c>
      <c r="W14" s="11" t="s">
        <v>29</v>
      </c>
      <c r="Y14" s="44"/>
      <c r="Z14" s="18"/>
      <c r="AA14" s="44"/>
    </row>
    <row r="15" spans="2:27" ht="63.75" x14ac:dyDescent="0.2">
      <c r="B15" s="35" t="s">
        <v>142</v>
      </c>
      <c r="C15" s="7" t="s">
        <v>110</v>
      </c>
      <c r="D15" s="35" t="s">
        <v>75</v>
      </c>
      <c r="E15" s="8" t="s">
        <v>57</v>
      </c>
      <c r="F15" s="7" t="s">
        <v>71</v>
      </c>
      <c r="G15" s="7" t="s">
        <v>74</v>
      </c>
      <c r="H15" s="7" t="s">
        <v>72</v>
      </c>
      <c r="I15" s="11" t="s">
        <v>32</v>
      </c>
      <c r="J15" s="11" t="s">
        <v>29</v>
      </c>
      <c r="K15" s="11" t="s">
        <v>33</v>
      </c>
      <c r="L15" s="11" t="s">
        <v>85</v>
      </c>
      <c r="M15" s="7" t="s">
        <v>86</v>
      </c>
      <c r="N15" s="11">
        <v>1</v>
      </c>
      <c r="O15" s="11" t="s">
        <v>79</v>
      </c>
      <c r="P15" s="7" t="s">
        <v>80</v>
      </c>
      <c r="Q15" s="11" t="s">
        <v>29</v>
      </c>
      <c r="R15" s="11" t="s">
        <v>81</v>
      </c>
      <c r="S15" s="7" t="s">
        <v>82</v>
      </c>
      <c r="T15" s="11" t="s">
        <v>29</v>
      </c>
      <c r="U15" s="11" t="s">
        <v>83</v>
      </c>
      <c r="V15" s="7" t="s">
        <v>84</v>
      </c>
      <c r="W15" s="11">
        <v>1</v>
      </c>
      <c r="Y15" s="44"/>
      <c r="Z15" s="18"/>
      <c r="AA15" s="44"/>
    </row>
    <row r="16" spans="2:27" x14ac:dyDescent="0.2">
      <c r="B16" s="1"/>
      <c r="C16" s="1"/>
      <c r="D16" s="1"/>
    </row>
    <row r="18" spans="2:3" x14ac:dyDescent="0.2">
      <c r="B18" s="1" t="s">
        <v>114</v>
      </c>
      <c r="C18" s="1"/>
    </row>
  </sheetData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D8"/>
  <sheetViews>
    <sheetView workbookViewId="0">
      <selection activeCell="C25" sqref="C25"/>
    </sheetView>
  </sheetViews>
  <sheetFormatPr defaultRowHeight="15" x14ac:dyDescent="0.25"/>
  <cols>
    <col min="2" max="2" width="9.140625" customWidth="1"/>
    <col min="3" max="3" width="95" customWidth="1"/>
    <col min="4" max="4" width="32.7109375" customWidth="1"/>
  </cols>
  <sheetData>
    <row r="2" spans="2:4" ht="15.75" x14ac:dyDescent="0.25">
      <c r="B2" s="79" t="s">
        <v>115</v>
      </c>
    </row>
    <row r="4" spans="2:4" ht="25.5" x14ac:dyDescent="0.25">
      <c r="B4" s="12" t="s">
        <v>44</v>
      </c>
      <c r="C4" s="12" t="s">
        <v>116</v>
      </c>
      <c r="D4" s="12" t="s">
        <v>45</v>
      </c>
    </row>
    <row r="5" spans="2:4" x14ac:dyDescent="0.25">
      <c r="B5" s="11" t="s">
        <v>85</v>
      </c>
      <c r="C5" s="7" t="s">
        <v>87</v>
      </c>
      <c r="D5" s="73">
        <f>'3 lentele'!N9+'3 lentele'!N10+'3 lentele'!N11+'3 lentele'!N12+'3 lentele'!N13+'3 lentele'!N15</f>
        <v>48.1</v>
      </c>
    </row>
    <row r="6" spans="2:4" ht="12.75" customHeight="1" x14ac:dyDescent="0.25">
      <c r="B6" s="11" t="s">
        <v>79</v>
      </c>
      <c r="C6" s="7" t="s">
        <v>80</v>
      </c>
      <c r="D6" s="74">
        <f>'3 lentele'!Q14</f>
        <v>1</v>
      </c>
    </row>
    <row r="7" spans="2:4" x14ac:dyDescent="0.25">
      <c r="B7" s="75" t="s">
        <v>81</v>
      </c>
      <c r="C7" s="76" t="s">
        <v>82</v>
      </c>
      <c r="D7" s="77">
        <f>'3 lentele'!T11+'3 lentele'!T13</f>
        <v>20</v>
      </c>
    </row>
    <row r="8" spans="2:4" x14ac:dyDescent="0.25">
      <c r="B8" s="75" t="s">
        <v>83</v>
      </c>
      <c r="C8" s="76" t="s">
        <v>84</v>
      </c>
      <c r="D8" s="77">
        <f>'3 lentele'!W9+'3 lentele'!W10+'3 lentele'!W12+'3 lentele'!W15</f>
        <v>4</v>
      </c>
    </row>
  </sheetData>
  <pageMargins left="0.23622047244094491" right="0.23622047244094491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13"/>
  <sheetViews>
    <sheetView workbookViewId="0">
      <selection activeCell="H19" sqref="H19"/>
    </sheetView>
  </sheetViews>
  <sheetFormatPr defaultRowHeight="15" x14ac:dyDescent="0.25"/>
  <cols>
    <col min="2" max="2" width="18" customWidth="1"/>
    <col min="3" max="3" width="25.140625" customWidth="1"/>
    <col min="6" max="6" width="10.85546875" customWidth="1"/>
    <col min="7" max="7" width="11" customWidth="1"/>
    <col min="8" max="8" width="11.85546875" customWidth="1"/>
    <col min="9" max="9" width="12.28515625" customWidth="1"/>
    <col min="10" max="11" width="13" customWidth="1"/>
    <col min="12" max="12" width="14.5703125" customWidth="1"/>
    <col min="16" max="16" width="10.140625" bestFit="1" customWidth="1"/>
  </cols>
  <sheetData>
    <row r="2" spans="2:12" ht="15.75" x14ac:dyDescent="0.25">
      <c r="B2" s="5" t="s">
        <v>143</v>
      </c>
    </row>
    <row r="4" spans="2:12" x14ac:dyDescent="0.25">
      <c r="B4" s="13"/>
      <c r="C4" s="13" t="s">
        <v>117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47</v>
      </c>
      <c r="K4" s="13" t="s">
        <v>131</v>
      </c>
      <c r="L4" s="13" t="s">
        <v>11</v>
      </c>
    </row>
    <row r="5" spans="2:12" ht="63.75" x14ac:dyDescent="0.25">
      <c r="B5" s="22" t="s">
        <v>118</v>
      </c>
      <c r="C5" s="22" t="s">
        <v>46</v>
      </c>
      <c r="D5" s="13"/>
      <c r="E5" s="13"/>
      <c r="F5" s="13"/>
      <c r="G5" s="13"/>
      <c r="H5" s="13"/>
      <c r="I5" s="13"/>
      <c r="J5" s="13"/>
      <c r="K5" s="13"/>
      <c r="L5" s="13"/>
    </row>
    <row r="6" spans="2:12" x14ac:dyDescent="0.25">
      <c r="B6" s="7" t="s">
        <v>88</v>
      </c>
      <c r="C6" s="7" t="s">
        <v>89</v>
      </c>
      <c r="D6" s="19">
        <v>0</v>
      </c>
      <c r="E6" s="20">
        <v>0</v>
      </c>
      <c r="F6" s="19">
        <f>'1 lentele'!G13</f>
        <v>0</v>
      </c>
      <c r="G6" s="20">
        <f>'1 lentele'!I13/1000</f>
        <v>724.39169000000004</v>
      </c>
      <c r="H6" s="20">
        <f>'1 lentele'!K13/1000</f>
        <v>933.03462999999999</v>
      </c>
      <c r="I6" s="20">
        <f>'1 lentele'!M13/1000</f>
        <v>251.96601000000001</v>
      </c>
      <c r="J6" s="20">
        <f>'1 lentele'!O13</f>
        <v>0</v>
      </c>
      <c r="K6" s="20">
        <v>0</v>
      </c>
      <c r="L6" s="20">
        <f>SUM(D6:J6)</f>
        <v>1909.3923300000001</v>
      </c>
    </row>
    <row r="7" spans="2:12" x14ac:dyDescent="0.25">
      <c r="G7" s="3"/>
    </row>
    <row r="13" spans="2:12" x14ac:dyDescent="0.25">
      <c r="I13" s="48"/>
    </row>
  </sheetData>
  <pageMargins left="0.25" right="0.25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L6"/>
  <sheetViews>
    <sheetView workbookViewId="0">
      <selection activeCell="K6" sqref="K6"/>
    </sheetView>
  </sheetViews>
  <sheetFormatPr defaultRowHeight="15" x14ac:dyDescent="0.25"/>
  <cols>
    <col min="2" max="2" width="18" customWidth="1"/>
    <col min="3" max="3" width="25.140625" customWidth="1"/>
    <col min="4" max="4" width="10.7109375" customWidth="1"/>
    <col min="5" max="5" width="11" customWidth="1"/>
    <col min="6" max="6" width="10.5703125" customWidth="1"/>
    <col min="7" max="7" width="12.7109375" customWidth="1"/>
    <col min="8" max="8" width="12.42578125" customWidth="1"/>
    <col min="9" max="9" width="11.5703125" customWidth="1"/>
    <col min="10" max="11" width="12.28515625" customWidth="1"/>
    <col min="12" max="12" width="14.85546875" customWidth="1"/>
  </cols>
  <sheetData>
    <row r="2" spans="2:12" ht="15.75" x14ac:dyDescent="0.25">
      <c r="B2" s="78" t="s">
        <v>144</v>
      </c>
    </row>
    <row r="3" spans="2:12" ht="15.75" x14ac:dyDescent="0.25">
      <c r="B3" s="78" t="s">
        <v>145</v>
      </c>
    </row>
    <row r="4" spans="2:12" x14ac:dyDescent="0.25">
      <c r="B4" s="13"/>
      <c r="C4" s="13" t="s">
        <v>117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47</v>
      </c>
      <c r="K4" s="13" t="s">
        <v>60</v>
      </c>
      <c r="L4" s="13" t="s">
        <v>11</v>
      </c>
    </row>
    <row r="5" spans="2:12" ht="63.75" x14ac:dyDescent="0.25">
      <c r="B5" s="22" t="s">
        <v>119</v>
      </c>
      <c r="C5" s="22" t="s">
        <v>120</v>
      </c>
      <c r="D5" s="13"/>
      <c r="E5" s="13"/>
      <c r="F5" s="13"/>
      <c r="G5" s="13"/>
      <c r="H5" s="13"/>
      <c r="I5" s="13"/>
      <c r="J5" s="13"/>
      <c r="K5" s="13"/>
      <c r="L5" s="13"/>
    </row>
    <row r="6" spans="2:12" x14ac:dyDescent="0.25">
      <c r="B6" s="7" t="s">
        <v>88</v>
      </c>
      <c r="C6" s="7" t="s">
        <v>89</v>
      </c>
      <c r="D6" s="19">
        <f>'5 lentele'!D6</f>
        <v>0</v>
      </c>
      <c r="E6" s="20">
        <f>D6+'5 lentele'!E6</f>
        <v>0</v>
      </c>
      <c r="F6" s="19">
        <f>E6+'5 lentele'!F6</f>
        <v>0</v>
      </c>
      <c r="G6" s="20">
        <f>F6+'5 lentele'!G6</f>
        <v>724.39169000000004</v>
      </c>
      <c r="H6" s="20">
        <f>G6+'5 lentele'!H6</f>
        <v>1657.42632</v>
      </c>
      <c r="I6" s="20">
        <f>H6+'5 lentele'!I6</f>
        <v>1909.3923300000001</v>
      </c>
      <c r="J6" s="20">
        <f>I6+'5 lentele'!J6</f>
        <v>1909.3923300000001</v>
      </c>
      <c r="K6" s="20">
        <v>1909.3923300000001</v>
      </c>
      <c r="L6" s="20">
        <f>J6</f>
        <v>1909.3923300000001</v>
      </c>
    </row>
  </sheetData>
  <pageMargins left="0.25" right="0.25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G9"/>
  <sheetViews>
    <sheetView workbookViewId="0">
      <selection activeCell="D20" sqref="D20"/>
    </sheetView>
  </sheetViews>
  <sheetFormatPr defaultRowHeight="15" x14ac:dyDescent="0.25"/>
  <cols>
    <col min="3" max="3" width="67" customWidth="1"/>
    <col min="4" max="4" width="18.28515625" customWidth="1"/>
    <col min="5" max="5" width="18" customWidth="1"/>
    <col min="6" max="6" width="19" customWidth="1"/>
    <col min="7" max="7" width="11.42578125" bestFit="1" customWidth="1"/>
  </cols>
  <sheetData>
    <row r="2" spans="2:7" x14ac:dyDescent="0.25">
      <c r="B2" s="6" t="s">
        <v>121</v>
      </c>
    </row>
    <row r="4" spans="2:7" ht="51" x14ac:dyDescent="0.25">
      <c r="B4" s="21" t="s">
        <v>44</v>
      </c>
      <c r="C4" s="21" t="s">
        <v>48</v>
      </c>
      <c r="D4" s="21" t="s">
        <v>49</v>
      </c>
      <c r="E4" s="21" t="s">
        <v>50</v>
      </c>
      <c r="F4" s="21" t="s">
        <v>51</v>
      </c>
    </row>
    <row r="5" spans="2:7" ht="25.5" x14ac:dyDescent="0.25">
      <c r="B5" s="22">
        <v>28</v>
      </c>
      <c r="C5" s="23" t="s">
        <v>76</v>
      </c>
      <c r="D5" s="39">
        <v>3</v>
      </c>
      <c r="E5" s="39">
        <v>2</v>
      </c>
      <c r="F5" s="41">
        <f>'2 lentele'!L10+'2 lentele'!L11</f>
        <v>699683.07000000007</v>
      </c>
      <c r="G5" s="48"/>
    </row>
    <row r="6" spans="2:7" x14ac:dyDescent="0.25">
      <c r="B6" s="39">
        <v>38</v>
      </c>
      <c r="C6" s="40" t="s">
        <v>77</v>
      </c>
      <c r="D6" s="28">
        <v>4</v>
      </c>
      <c r="E6" s="28">
        <v>4</v>
      </c>
      <c r="F6" s="42">
        <f>'2 lentele'!L12+'2 lentele'!L13+'2 lentele'!L14+'2 lentele'!L16</f>
        <v>1540272.86</v>
      </c>
      <c r="G6" s="48"/>
    </row>
    <row r="7" spans="2:7" x14ac:dyDescent="0.25">
      <c r="B7" s="39">
        <v>50</v>
      </c>
      <c r="C7" s="40" t="s">
        <v>78</v>
      </c>
      <c r="D7" s="28">
        <v>2</v>
      </c>
      <c r="E7" s="28">
        <v>1</v>
      </c>
      <c r="F7" s="42">
        <f>'2 lentele'!L15</f>
        <v>6388</v>
      </c>
      <c r="G7" s="48"/>
    </row>
    <row r="8" spans="2:7" x14ac:dyDescent="0.25">
      <c r="C8" s="38"/>
      <c r="F8" s="48"/>
    </row>
    <row r="9" spans="2:7" x14ac:dyDescent="0.25">
      <c r="F9" s="48"/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2"/>
  <sheetViews>
    <sheetView tabSelected="1" topLeftCell="A11" zoomScaleNormal="100" workbookViewId="0">
      <selection activeCell="N19" sqref="N19"/>
    </sheetView>
  </sheetViews>
  <sheetFormatPr defaultRowHeight="15" x14ac:dyDescent="0.25"/>
  <cols>
    <col min="1" max="1" width="8.140625" bestFit="1" customWidth="1"/>
    <col min="2" max="2" width="26.85546875" bestFit="1" customWidth="1"/>
    <col min="3" max="4" width="8" customWidth="1"/>
    <col min="5" max="5" width="8.7109375" customWidth="1"/>
    <col min="6" max="7" width="8.140625" customWidth="1"/>
    <col min="8" max="8" width="7.28515625" customWidth="1"/>
    <col min="9" max="9" width="7" bestFit="1" customWidth="1"/>
    <col min="10" max="12" width="7.5703125" bestFit="1" customWidth="1"/>
  </cols>
  <sheetData>
    <row r="1" spans="1:13" ht="16.5" x14ac:dyDescent="0.25">
      <c r="B1" s="57" t="s">
        <v>125</v>
      </c>
    </row>
    <row r="2" spans="1:13" ht="15.75" x14ac:dyDescent="0.25">
      <c r="B2" s="16"/>
    </row>
    <row r="3" spans="1:13" ht="15.75" x14ac:dyDescent="0.25">
      <c r="C3" s="16" t="s">
        <v>58</v>
      </c>
      <c r="E3" s="16"/>
      <c r="F3" s="16"/>
      <c r="G3" s="16"/>
      <c r="H3" s="16"/>
      <c r="I3" s="16"/>
      <c r="J3" s="17"/>
      <c r="K3" s="17"/>
      <c r="L3" s="17"/>
      <c r="M3" s="17"/>
    </row>
    <row r="4" spans="1:13" ht="15.7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.75" x14ac:dyDescent="0.25">
      <c r="A5" s="17" t="s">
        <v>122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30" x14ac:dyDescent="0.25">
      <c r="A7" s="25" t="s">
        <v>44</v>
      </c>
      <c r="B7" s="26" t="s">
        <v>59</v>
      </c>
      <c r="C7" s="45" t="s">
        <v>1</v>
      </c>
      <c r="D7" s="45" t="s">
        <v>2</v>
      </c>
      <c r="E7" s="45" t="s">
        <v>3</v>
      </c>
      <c r="F7" s="45" t="s">
        <v>4</v>
      </c>
      <c r="G7" s="45" t="s">
        <v>5</v>
      </c>
      <c r="H7" s="45" t="s">
        <v>6</v>
      </c>
      <c r="I7" s="45" t="s">
        <v>7</v>
      </c>
      <c r="J7" s="45" t="s">
        <v>60</v>
      </c>
      <c r="K7" s="45" t="s">
        <v>61</v>
      </c>
      <c r="L7" s="45" t="s">
        <v>62</v>
      </c>
      <c r="M7" s="17"/>
    </row>
    <row r="8" spans="1:13" ht="45" x14ac:dyDescent="0.25">
      <c r="A8" s="28" t="s">
        <v>85</v>
      </c>
      <c r="B8" s="46" t="s">
        <v>86</v>
      </c>
      <c r="C8" s="28">
        <v>0</v>
      </c>
      <c r="D8" s="28">
        <v>0</v>
      </c>
      <c r="E8" s="28">
        <v>0</v>
      </c>
      <c r="F8" s="28">
        <v>0</v>
      </c>
      <c r="G8" s="28">
        <f>'3 lentele'!N9+'3 lentele'!N11</f>
        <v>26.9</v>
      </c>
      <c r="H8" s="28">
        <v>0</v>
      </c>
      <c r="I8" s="28">
        <f>'3 lentele'!N12+'3 lentele'!N15</f>
        <v>3.2</v>
      </c>
      <c r="J8" s="28">
        <f>'3 lentele'!N10+'3 lentele'!N13</f>
        <v>18</v>
      </c>
      <c r="K8" s="28">
        <v>0</v>
      </c>
      <c r="L8" s="28">
        <v>0</v>
      </c>
      <c r="M8" s="17"/>
    </row>
    <row r="9" spans="1:13" ht="75" x14ac:dyDescent="0.25">
      <c r="A9" s="28" t="s">
        <v>79</v>
      </c>
      <c r="B9" s="46" t="s">
        <v>80</v>
      </c>
      <c r="C9" s="28">
        <v>0</v>
      </c>
      <c r="D9" s="28">
        <v>0</v>
      </c>
      <c r="E9" s="28">
        <v>0</v>
      </c>
      <c r="F9" s="28">
        <v>1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17"/>
    </row>
    <row r="10" spans="1:13" ht="45" x14ac:dyDescent="0.25">
      <c r="A10" s="28" t="s">
        <v>81</v>
      </c>
      <c r="B10" s="46" t="s">
        <v>82</v>
      </c>
      <c r="C10" s="28">
        <v>0</v>
      </c>
      <c r="D10" s="28">
        <v>0</v>
      </c>
      <c r="E10" s="28">
        <v>0</v>
      </c>
      <c r="F10" s="28">
        <v>0</v>
      </c>
      <c r="G10" s="28">
        <v>19</v>
      </c>
      <c r="H10" s="28">
        <v>0</v>
      </c>
      <c r="I10" s="28">
        <v>0</v>
      </c>
      <c r="J10" s="28">
        <v>1</v>
      </c>
      <c r="K10" s="28">
        <v>0</v>
      </c>
      <c r="L10" s="28">
        <v>0</v>
      </c>
    </row>
    <row r="11" spans="1:13" ht="45" x14ac:dyDescent="0.25">
      <c r="A11" s="28" t="s">
        <v>83</v>
      </c>
      <c r="B11" s="46" t="s">
        <v>84</v>
      </c>
      <c r="C11" s="28">
        <v>0</v>
      </c>
      <c r="D11" s="28">
        <v>0</v>
      </c>
      <c r="E11" s="28">
        <v>0</v>
      </c>
      <c r="F11" s="28">
        <v>0</v>
      </c>
      <c r="G11" s="28">
        <f>'3 lentele'!W9</f>
        <v>1</v>
      </c>
      <c r="H11" s="28">
        <v>0</v>
      </c>
      <c r="I11" s="28">
        <f>'3 lentele'!W12+'3 lentele'!W15</f>
        <v>2</v>
      </c>
      <c r="J11" s="28">
        <v>1</v>
      </c>
      <c r="K11" s="28">
        <v>0</v>
      </c>
      <c r="L11" s="28">
        <v>0</v>
      </c>
    </row>
    <row r="13" spans="1:13" ht="15.75" x14ac:dyDescent="0.25">
      <c r="A13" s="17" t="s">
        <v>123</v>
      </c>
    </row>
    <row r="15" spans="1:13" ht="30" x14ac:dyDescent="0.25">
      <c r="A15" s="25" t="s">
        <v>44</v>
      </c>
      <c r="B15" s="26" t="s">
        <v>59</v>
      </c>
      <c r="C15" s="24" t="s">
        <v>1</v>
      </c>
      <c r="D15" s="24" t="s">
        <v>2</v>
      </c>
      <c r="E15" s="24" t="s">
        <v>3</v>
      </c>
      <c r="F15" s="24" t="s">
        <v>4</v>
      </c>
      <c r="G15" s="24" t="s">
        <v>5</v>
      </c>
      <c r="H15" s="24" t="s">
        <v>6</v>
      </c>
      <c r="I15" s="24" t="s">
        <v>7</v>
      </c>
      <c r="J15" s="24" t="s">
        <v>60</v>
      </c>
      <c r="K15" s="24" t="s">
        <v>61</v>
      </c>
      <c r="L15" s="24" t="s">
        <v>62</v>
      </c>
    </row>
    <row r="16" spans="1:13" ht="45" x14ac:dyDescent="0.25">
      <c r="A16" s="28" t="s">
        <v>85</v>
      </c>
      <c r="B16" s="26" t="s">
        <v>86</v>
      </c>
      <c r="C16" s="28">
        <v>0</v>
      </c>
      <c r="D16" s="28">
        <f>C16+Stebėsena!D17</f>
        <v>0</v>
      </c>
      <c r="E16" s="28">
        <f>D16+Stebėsena!E17</f>
        <v>0</v>
      </c>
      <c r="F16" s="28">
        <v>0</v>
      </c>
      <c r="G16" s="28">
        <f t="shared" ref="G16:K18" si="0">F16+G8</f>
        <v>26.9</v>
      </c>
      <c r="H16" s="28">
        <f t="shared" si="0"/>
        <v>26.9</v>
      </c>
      <c r="I16" s="28">
        <f t="shared" si="0"/>
        <v>30.099999999999998</v>
      </c>
      <c r="J16" s="28">
        <f t="shared" si="0"/>
        <v>48.099999999999994</v>
      </c>
      <c r="K16" s="28">
        <f t="shared" si="0"/>
        <v>48.099999999999994</v>
      </c>
      <c r="L16" s="28">
        <f>K16</f>
        <v>48.099999999999994</v>
      </c>
    </row>
    <row r="17" spans="1:12" ht="75" x14ac:dyDescent="0.25">
      <c r="A17" s="28" t="s">
        <v>79</v>
      </c>
      <c r="B17" s="27" t="s">
        <v>80</v>
      </c>
      <c r="C17" s="28">
        <f>Stebėsena!C18</f>
        <v>0</v>
      </c>
      <c r="D17" s="28">
        <f>C17+Stebėsena!D18</f>
        <v>0</v>
      </c>
      <c r="E17" s="28">
        <v>0</v>
      </c>
      <c r="F17" s="28">
        <f>E17+F9</f>
        <v>1</v>
      </c>
      <c r="G17" s="28">
        <f t="shared" si="0"/>
        <v>1</v>
      </c>
      <c r="H17" s="28">
        <f t="shared" si="0"/>
        <v>1</v>
      </c>
      <c r="I17" s="28">
        <f t="shared" si="0"/>
        <v>1</v>
      </c>
      <c r="J17" s="28">
        <f t="shared" si="0"/>
        <v>1</v>
      </c>
      <c r="K17" s="28">
        <f t="shared" si="0"/>
        <v>1</v>
      </c>
      <c r="L17" s="28">
        <f>K17+L9</f>
        <v>1</v>
      </c>
    </row>
    <row r="18" spans="1:12" ht="45" x14ac:dyDescent="0.25">
      <c r="A18" s="28" t="s">
        <v>81</v>
      </c>
      <c r="B18" s="27" t="s">
        <v>82</v>
      </c>
      <c r="C18" s="28">
        <f>Stebėsena!C19</f>
        <v>0</v>
      </c>
      <c r="D18" s="28">
        <f>C18+Stebėsena!D19</f>
        <v>0</v>
      </c>
      <c r="E18" s="28">
        <f>D18+Stebėsena!E19</f>
        <v>0</v>
      </c>
      <c r="F18" s="28">
        <f>E18+Stebėsena!F19</f>
        <v>0</v>
      </c>
      <c r="G18" s="28">
        <f t="shared" si="0"/>
        <v>19</v>
      </c>
      <c r="H18" s="28">
        <f t="shared" si="0"/>
        <v>19</v>
      </c>
      <c r="I18" s="71">
        <f t="shared" si="0"/>
        <v>19</v>
      </c>
      <c r="J18" s="28">
        <f t="shared" si="0"/>
        <v>20</v>
      </c>
      <c r="K18" s="28">
        <f t="shared" si="0"/>
        <v>20</v>
      </c>
      <c r="L18" s="28">
        <f>K18+L10</f>
        <v>20</v>
      </c>
    </row>
    <row r="19" spans="1:12" ht="45" x14ac:dyDescent="0.25">
      <c r="A19" s="28" t="s">
        <v>83</v>
      </c>
      <c r="B19" s="27" t="s">
        <v>84</v>
      </c>
      <c r="C19" s="28">
        <f>Stebėsena!C20</f>
        <v>0</v>
      </c>
      <c r="D19" s="28">
        <f>C19+Stebėsena!D20</f>
        <v>0</v>
      </c>
      <c r="E19" s="28">
        <f>D19+Stebėsena!E20</f>
        <v>0</v>
      </c>
      <c r="F19" s="28">
        <f>E19+Stebėsena!F20</f>
        <v>0</v>
      </c>
      <c r="G19" s="28">
        <f>F19+G11</f>
        <v>1</v>
      </c>
      <c r="H19" s="28">
        <f>G19+Stebėsena!H20</f>
        <v>1</v>
      </c>
      <c r="I19" s="28">
        <f>H19+I11</f>
        <v>3</v>
      </c>
      <c r="J19" s="28">
        <f>I19+J11</f>
        <v>4</v>
      </c>
      <c r="K19" s="28">
        <f>J19+K11</f>
        <v>4</v>
      </c>
      <c r="L19" s="28">
        <v>4</v>
      </c>
    </row>
    <row r="20" spans="1:12" ht="45" hidden="1" x14ac:dyDescent="0.25">
      <c r="A20" s="28" t="s">
        <v>126</v>
      </c>
      <c r="B20" s="68" t="s">
        <v>127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70" t="e">
        <f>H20+#REF!</f>
        <v>#REF!</v>
      </c>
      <c r="J20" s="70" t="e">
        <f>I20+#REF!</f>
        <v>#REF!</v>
      </c>
      <c r="K20" s="70" t="e">
        <f>J20+#REF!</f>
        <v>#REF!</v>
      </c>
      <c r="L20" s="70" t="e">
        <f>K20+#REF!</f>
        <v>#REF!</v>
      </c>
    </row>
    <row r="21" spans="1:12" ht="60" hidden="1" x14ac:dyDescent="0.25">
      <c r="A21" s="28" t="s">
        <v>128</v>
      </c>
      <c r="B21" s="68" t="s">
        <v>132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70" t="e">
        <f>'3 lentele'!#REF!+'3 lentele'!#REF!+'3 lentele'!#REF!+'3 lentele'!#REF!</f>
        <v>#REF!</v>
      </c>
      <c r="J21" s="70" t="e">
        <f>I21+#REF!</f>
        <v>#REF!</v>
      </c>
      <c r="K21" s="70">
        <v>115029.84</v>
      </c>
      <c r="L21" s="70">
        <v>115029.84</v>
      </c>
    </row>
    <row r="22" spans="1:12" ht="45" hidden="1" x14ac:dyDescent="0.25">
      <c r="A22" s="28" t="s">
        <v>129</v>
      </c>
      <c r="B22" s="68" t="s">
        <v>130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 t="e">
        <f>H22+#REF!</f>
        <v>#REF!</v>
      </c>
      <c r="J22" s="28" t="e">
        <f>I22+#REF!</f>
        <v>#REF!</v>
      </c>
      <c r="K22" s="28" t="e">
        <f>J22+#REF!</f>
        <v>#REF!</v>
      </c>
      <c r="L22" s="28" t="e">
        <f>K22+#REF!</f>
        <v>#REF!</v>
      </c>
    </row>
  </sheetData>
  <pageMargins left="0.74803149606299213" right="0.74803149606299213" top="0.74803149606299213" bottom="0.74803149606299213" header="0.31496062992125984" footer="0.31496062992125984"/>
  <pageSetup paperSize="9" scale="58" fitToWidth="0" orientation="landscape" r:id="rId1"/>
  <rowBreaks count="1" manualBreakCount="1">
    <brk id="12" max="11" man="1"/>
  </rowBreaks>
  <ignoredErrors>
    <ignoredError sqref="H19 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Įvardytieji diapazonai</vt:lpstr>
      </vt:variant>
      <vt:variant>
        <vt:i4>2</vt:i4>
      </vt:variant>
    </vt:vector>
  </HeadingPairs>
  <TitlesOfParts>
    <vt:vector size="10" baseType="lpstr">
      <vt:lpstr>1 lentele</vt:lpstr>
      <vt:lpstr>2 lentele</vt:lpstr>
      <vt:lpstr>3 lentele</vt:lpstr>
      <vt:lpstr>4 lentele</vt:lpstr>
      <vt:lpstr>5 lentele</vt:lpstr>
      <vt:lpstr>6 lentele</vt:lpstr>
      <vt:lpstr>7 lentele</vt:lpstr>
      <vt:lpstr>Stebėsena</vt:lpstr>
      <vt:lpstr>'2 lentele'!Print_Area</vt:lpstr>
      <vt:lpstr>Stebėsena!Print_Area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Ingrida Švabauskienė</cp:lastModifiedBy>
  <cp:lastPrinted>2018-04-19T06:08:01Z</cp:lastPrinted>
  <dcterms:created xsi:type="dcterms:W3CDTF">2017-01-17T11:57:45Z</dcterms:created>
  <dcterms:modified xsi:type="dcterms:W3CDTF">2019-03-18T14:17:53Z</dcterms:modified>
</cp:coreProperties>
</file>