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760" activeTab="7"/>
  </bookViews>
  <sheets>
    <sheet name="1 lentele" sheetId="1" r:id="rId1"/>
    <sheet name="2 lentele" sheetId="2" r:id="rId2"/>
    <sheet name="3 lentele" sheetId="3" r:id="rId3"/>
    <sheet name="4 lentele" sheetId="4" r:id="rId4"/>
    <sheet name="5 lentele" sheetId="5" r:id="rId5"/>
    <sheet name="6 lentele" sheetId="6" r:id="rId6"/>
    <sheet name="7 lentele" sheetId="7" r:id="rId7"/>
    <sheet name="Stebėsena" sheetId="8" r:id="rId8"/>
  </sheets>
  <externalReferences>
    <externalReference r:id="rId11"/>
  </externalReferences>
  <definedNames>
    <definedName name="_xlnm.Print_Area" localSheetId="1">'2 lentele'!$B$2:$V$19</definedName>
    <definedName name="_xlnm.Print_Area" localSheetId="2">'3 lentele'!$B$2:$W$18</definedName>
    <definedName name="_xlnm.Print_Area" localSheetId="7">'Stebėsena'!$A$1:$L$17</definedName>
  </definedNames>
  <calcPr fullCalcOnLoad="1"/>
</workbook>
</file>

<file path=xl/sharedStrings.xml><?xml version="1.0" encoding="utf-8"?>
<sst xmlns="http://schemas.openxmlformats.org/spreadsheetml/2006/main" count="395" uniqueCount="139">
  <si>
    <t>4. PRIEMONIŲ PLANAS</t>
  </si>
  <si>
    <t>2014 m.</t>
  </si>
  <si>
    <t>2015 m.</t>
  </si>
  <si>
    <t>2016 m.</t>
  </si>
  <si>
    <t>2017 m.</t>
  </si>
  <si>
    <t>2018 m.</t>
  </si>
  <si>
    <t>2019 m.</t>
  </si>
  <si>
    <t>2020 m.</t>
  </si>
  <si>
    <t>Iš viso 2014-2020 m. (be rezervinių projektų)</t>
  </si>
  <si>
    <t>Nr.</t>
  </si>
  <si>
    <t>Lėšų poreikis:</t>
  </si>
  <si>
    <t>Iš viso</t>
  </si>
  <si>
    <t>ES lėšos</t>
  </si>
  <si>
    <t>Požymiai</t>
  </si>
  <si>
    <t>Projekto etapai</t>
  </si>
  <si>
    <t>Projektas</t>
  </si>
  <si>
    <t>Ministerija</t>
  </si>
  <si>
    <t>Įgyvendinimo teritorija</t>
  </si>
  <si>
    <t>Veiksmų programos įgyvendinimo plano priemonė arba  Kaimo plėtros programos priemonė (Nr.)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</si>
  <si>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</si>
  <si>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</si>
  <si>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</si>
  <si>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</si>
  <si>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</si>
  <si>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</si>
  <si>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</si>
  <si>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</si>
  <si>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</si>
  <si>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</si>
  <si>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-</t>
  </si>
  <si>
    <t>*** rez. – rezervinis projektas.</t>
  </si>
  <si>
    <t>R</t>
  </si>
  <si>
    <t>pagr.</t>
  </si>
  <si>
    <t>Produkto vertinimo kriterijus (I) (pavadinimas)</t>
  </si>
  <si>
    <t>Siekiama reikšmė (I)</t>
  </si>
  <si>
    <t>Kodas (II)</t>
  </si>
  <si>
    <t>Siekiama reikšmė (II)</t>
  </si>
  <si>
    <t>Kodas (III)</t>
  </si>
  <si>
    <t>Siekiama reikšmė (III)</t>
  </si>
  <si>
    <t>Kodas (IV)</t>
  </si>
  <si>
    <t>Siekiama reikšmė (IV)</t>
  </si>
  <si>
    <t>Produkto vertinimo kriterijus (II) (pavadinimas)</t>
  </si>
  <si>
    <t>Produkto vertinimo kriterijus (IV) (pavadinimas)</t>
  </si>
  <si>
    <t>Kodas</t>
  </si>
  <si>
    <r>
      <t xml:space="preserve">Siekiama reikšmė </t>
    </r>
    <r>
      <rPr>
        <i/>
        <sz val="10"/>
        <color indexed="8"/>
        <rFont val="Times New Roman"/>
        <family val="1"/>
      </rPr>
      <t>(projektams priskirtų kriterijų reikšmių suma)</t>
    </r>
  </si>
  <si>
    <t>Veiksmų programos įgyvendinimo plano priemonės pavadinimas</t>
  </si>
  <si>
    <t xml:space="preserve">2020 m. 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</si>
  <si>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</si>
  <si>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</si>
  <si>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</si>
  <si>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</si>
  <si>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Kazlų Rūdos savivaldybė</t>
  </si>
  <si>
    <t>PRODUKTO VERTINIMO KRITERIJŲ PASIEKIMO GRAFIKAS</t>
  </si>
  <si>
    <t>Vertinimo kriterijaus pavadinimas</t>
  </si>
  <si>
    <t>2021 m.</t>
  </si>
  <si>
    <t>2022 m.</t>
  </si>
  <si>
    <t>2023 m.</t>
  </si>
  <si>
    <t>Lėšų poreikis ir finansavimo šaltiniai (Eur)</t>
  </si>
  <si>
    <t>Marijampolės savivaldybė</t>
  </si>
  <si>
    <t>Produkto vertinimo kriterijus (III) (pavadinimas)</t>
  </si>
  <si>
    <t>1 lentelė. Priemonės, joms įgyvendinti reikalingų lėšų poreikis ir finansavimo šaltiniai (paskirstyta pagal planuojamą sutarčių sudarymą).</t>
  </si>
  <si>
    <t xml:space="preserve">Unikalus numeris**** </t>
  </si>
  <si>
    <t>****Unikalus numeris sudaromas iš kodų.</t>
  </si>
  <si>
    <t>Pareiškėjas / projekto vykdytojas</t>
  </si>
  <si>
    <t>R/V/KT *</t>
  </si>
  <si>
    <t>ITI, RSP **</t>
  </si>
  <si>
    <t>Kita tarptautinė finansinė parama</t>
  </si>
  <si>
    <t>2 lentelė. Projektams įgyvendinti reikalingų lėšų poreikis, finansavimo šaltiniai ir pagrindinių projektų įgyvendinimo etapų terminai.</t>
  </si>
  <si>
    <t>3 lentelė. Projektams priskirti produkto ir rezultato vertinimo kriterijai.</t>
  </si>
  <si>
    <t>Unikalus numeris</t>
  </si>
  <si>
    <t>Kodas (I)*</t>
  </si>
  <si>
    <t xml:space="preserve">* ES finansinės paramos lėšomis finansuojamiems projektams sudaromas pagal Veiksmų programos arba Kaimo plėtros programos kodavimo taisykles. </t>
  </si>
  <si>
    <t>4 lentelė. Numatomų sukurti produktų ir rezultatų (siektinų produkto ir rezultato vertinimo kriterijų reikšmių) suvestinė.</t>
  </si>
  <si>
    <t>Produkto ir rezultato vertinimo kriterijus (pavadinimas)</t>
  </si>
  <si>
    <t>Metai:</t>
  </si>
  <si>
    <t>Veiksmų programos įgyvendinimo plano priemonė ir Kaimo plėtros programos priemonė (Nr.)</t>
  </si>
  <si>
    <t>Veiksmų programos įgyvendinimo plano ir Kaimo plėtros programos priemonė (Nr.)</t>
  </si>
  <si>
    <t>Veiksmų programos ir Kaimo plėtros programos priemonės pavadinimas</t>
  </si>
  <si>
    <t>7 lentelė. Veiklos grupių suvestinė</t>
  </si>
  <si>
    <t>4 lentelė. Siektinos produkto ir rezultato vertinimo kriterijų reikšmės atitinkamais metais.</t>
  </si>
  <si>
    <t>5 lentelė. Siektinos produkto ir rezultato vertinimo kriterijų reikšmės kaupiamuoju būdu (nuo plano įgyvendinimo pradžios).</t>
  </si>
  <si>
    <t>PLANO ĮGYVENDINIMO STEBĖSENA</t>
  </si>
  <si>
    <t xml:space="preserve">5 lentelė. Lėšų paskirstymas pagal Veiksmų programos įgyvendinimo plano priemones ir Kaimo plėtros programos priemones </t>
  </si>
  <si>
    <t xml:space="preserve">6 lentelė. Lėšų paskirstymas pagal Veiksmų programos įgyvendinimo plano priemones ir Kaimo plėtros programos priemones </t>
  </si>
  <si>
    <t>Kalvarijos savivaldybė</t>
  </si>
  <si>
    <t>Kazlų Rūdos savivaldybės administracija</t>
  </si>
  <si>
    <t>Šakių rajono savivaldybės administracija</t>
  </si>
  <si>
    <t>Vilkaviškio rajono savivaldybė</t>
  </si>
  <si>
    <t>2.01.01.03.</t>
  </si>
  <si>
    <t>Priemonė: Vietinių kelių vystymas</t>
  </si>
  <si>
    <t>2.01.</t>
  </si>
  <si>
    <t>Tikslas: Sukurti tvarią, tolygią ir efektyvią ekonominę infrastruktūrą</t>
  </si>
  <si>
    <t>2.01.01.</t>
  </si>
  <si>
    <t>Uždavinys: Plėtoti modernią transporto infrastruktūrą ir darnų judumą</t>
  </si>
  <si>
    <t>2.</t>
  </si>
  <si>
    <t>Prioritetas: Ekonomikos skatinimas</t>
  </si>
  <si>
    <t>2.01.01.03.01</t>
  </si>
  <si>
    <t>Vilkaviškio miesto Vilniaus gatvės dalies rekonstrukcija</t>
  </si>
  <si>
    <t>Vilkaviškio rajono savivaldybės administracija</t>
  </si>
  <si>
    <t>Susisiekimo
ministerija</t>
  </si>
  <si>
    <t>06.2.1-TID-R-511</t>
  </si>
  <si>
    <t>ITI</t>
  </si>
  <si>
    <t>2.01.01.03.02</t>
  </si>
  <si>
    <t xml:space="preserve">Vilkaviškio miesto Janonio gatvės dalies rekonstrukcija </t>
  </si>
  <si>
    <t>2.01.01.03.03</t>
  </si>
  <si>
    <t>Vilkaviškio miesto
Kęstučio ir Maironio gatvių dalių rekonstrukcija</t>
  </si>
  <si>
    <t>2.01.01.03.04</t>
  </si>
  <si>
    <t>Kalvarijos miesto
Laisvės gatvės
rekonstrukcija</t>
  </si>
  <si>
    <t>Kalvarijos savivaldybės administracija</t>
  </si>
  <si>
    <t>2.01.01.03.05</t>
  </si>
  <si>
    <t>Kazlų Rūdos miesto Gedimino ir Kęstučio gatvių dalių infrastruktūros sutvarkymas</t>
  </si>
  <si>
    <t>2.01.01.03.06</t>
  </si>
  <si>
    <t>Šakių miesto susisiekimo infrastruktūros modernizavimas</t>
  </si>
  <si>
    <t>Šakių rajonos savivaldybė</t>
  </si>
  <si>
    <t>2.01.01.03.07</t>
  </si>
  <si>
    <t>Marijampolės savivaldybės Kauno gatvės dalies ir Kempingo gatvės rekonstrukcija</t>
  </si>
  <si>
    <t>Marijampolės savivaldybės administracija</t>
  </si>
  <si>
    <t>P.B.214</t>
  </si>
  <si>
    <t>Bendras rekonstruotų arba atnaujintų kelių ilgis</t>
  </si>
  <si>
    <t>P.N.508</t>
  </si>
  <si>
    <t>Bendras naujai nutiestų kelių ilgis</t>
  </si>
  <si>
    <t>P.S.342</t>
  </si>
  <si>
    <t>Įdiegtos saugų eismą gerinančios ir aplinkosaugos priemonės</t>
  </si>
  <si>
    <t>R.S.342</t>
  </si>
  <si>
    <t>Sugaištas
kelionės
automobilių
keliais
(išskyrus TENT
kelius) laikas</t>
  </si>
  <si>
    <t>Vilkaviškio miesto Janonio gatvės dalies rekonstrukcija</t>
  </si>
  <si>
    <t xml:space="preserve">R/V/KT </t>
  </si>
  <si>
    <t xml:space="preserve">ITI,   RSP </t>
  </si>
  <si>
    <t>rez.</t>
  </si>
  <si>
    <t>Sugaištas kelionės automobilių keliais (išskyrus TEN-T kelius) laikas</t>
  </si>
  <si>
    <t>Vietinių kelių vystymas</t>
  </si>
  <si>
    <t>Vietinės reikšmės keliai ir gatvės (rekonstrukcija)</t>
  </si>
  <si>
    <t>R04-5511-120000-5111</t>
  </si>
  <si>
    <t>R04-5511-120000-5112</t>
  </si>
  <si>
    <t>R04-5511-120000-5113</t>
  </si>
  <si>
    <t>R04-5511-120000-5114</t>
  </si>
  <si>
    <t>R04-5511-120000-5115</t>
  </si>
  <si>
    <t>R04-5511-120000-5116</t>
  </si>
  <si>
    <t>R04-5511-120000-5117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</si>
</sst>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sz val="14"/>
      <color indexed="6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8" tint="-0.24997000396251678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10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top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4" fontId="50" fillId="0" borderId="10" xfId="0" applyNumberFormat="1" applyFont="1" applyFill="1" applyBorder="1" applyAlignment="1">
      <alignment horizontal="center" vertical="top"/>
    </xf>
    <xf numFmtId="4" fontId="50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0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0" fillId="0" borderId="0" xfId="0" applyFont="1" applyBorder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33" borderId="0" xfId="0" applyFont="1" applyFill="1" applyBorder="1" applyAlignment="1">
      <alignment/>
    </xf>
    <xf numFmtId="0" fontId="57" fillId="0" borderId="0" xfId="0" applyFont="1" applyAlignment="1">
      <alignment/>
    </xf>
    <xf numFmtId="0" fontId="50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0" xfId="0" applyFont="1" applyAlignment="1">
      <alignment/>
    </xf>
    <xf numFmtId="0" fontId="50" fillId="0" borderId="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4" fillId="0" borderId="0" xfId="0" applyFont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60" fillId="0" borderId="0" xfId="0" applyFont="1" applyAlignment="1">
      <alignment/>
    </xf>
    <xf numFmtId="16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0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3" fontId="0" fillId="0" borderId="0" xfId="0" applyNumberFormat="1" applyAlignment="1">
      <alignment/>
    </xf>
    <xf numFmtId="3" fontId="50" fillId="0" borderId="0" xfId="0" applyNumberFormat="1" applyFont="1" applyAlignment="1">
      <alignment horizontal="center"/>
    </xf>
    <xf numFmtId="3" fontId="50" fillId="0" borderId="0" xfId="0" applyNumberFormat="1" applyFont="1" applyFill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1" fontId="8" fillId="0" borderId="10" xfId="0" applyNumberFormat="1" applyFont="1" applyFill="1" applyBorder="1" applyAlignment="1" applyProtection="1">
      <alignment horizontal="center" vertical="top" wrapText="1"/>
      <protection locked="0"/>
    </xf>
    <xf numFmtId="2" fontId="50" fillId="0" borderId="10" xfId="0" applyNumberFormat="1" applyFont="1" applyFill="1" applyBorder="1" applyAlignment="1">
      <alignment horizontal="center" vertical="top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0" fillId="0" borderId="10" xfId="0" applyFont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top" wrapText="1"/>
    </xf>
    <xf numFmtId="1" fontId="50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0" fontId="50" fillId="0" borderId="12" xfId="0" applyFont="1" applyFill="1" applyBorder="1" applyAlignment="1">
      <alignment horizontal="center" vertical="top"/>
    </xf>
    <xf numFmtId="0" fontId="50" fillId="0" borderId="12" xfId="0" applyFont="1" applyFill="1" applyBorder="1" applyAlignment="1">
      <alignment vertical="top" wrapText="1"/>
    </xf>
    <xf numFmtId="3" fontId="54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7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valdas\Desktop\20180320_3_priedas_R-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2">
        <row r="7">
          <cell r="E7" t="str">
            <v>Pareiškėjas /  projekto vykdytojas</v>
          </cell>
          <cell r="H7" t="str">
            <v>Veiksmų programos įgyvendinimo plano priemonė arba  Kaimo plėtros programos priemonė (Nr.)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8.00390625" style="3" customWidth="1"/>
    <col min="2" max="2" width="11.57421875" style="3" customWidth="1"/>
    <col min="3" max="3" width="12.28125" style="3" customWidth="1"/>
    <col min="4" max="5" width="9.140625" style="3" customWidth="1"/>
    <col min="6" max="7" width="14.28125" style="3" bestFit="1" customWidth="1"/>
    <col min="8" max="8" width="12.140625" style="3" customWidth="1"/>
    <col min="9" max="9" width="11.140625" style="3" customWidth="1"/>
    <col min="10" max="13" width="13.140625" style="3" bestFit="1" customWidth="1"/>
    <col min="14" max="15" width="9.140625" style="3" customWidth="1"/>
    <col min="16" max="16" width="10.140625" style="3" customWidth="1"/>
    <col min="17" max="17" width="10.8515625" style="3" customWidth="1"/>
    <col min="18" max="16384" width="9.140625" style="3" customWidth="1"/>
  </cols>
  <sheetData>
    <row r="1" spans="2:15" s="5" customFormat="1" ht="15.75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2:15" s="5" customFormat="1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5.75">
      <c r="B3" s="5" t="s">
        <v>60</v>
      </c>
    </row>
    <row r="4" ht="12.75">
      <c r="B4" s="6"/>
    </row>
    <row r="5" spans="2:4" ht="15">
      <c r="B5" s="56" t="s">
        <v>94</v>
      </c>
      <c r="C5" s="57" t="s">
        <v>95</v>
      </c>
      <c r="D5" s="58"/>
    </row>
    <row r="6" spans="2:4" ht="15">
      <c r="B6" s="59" t="s">
        <v>90</v>
      </c>
      <c r="C6" s="60" t="s">
        <v>91</v>
      </c>
      <c r="D6" s="58"/>
    </row>
    <row r="7" spans="2:4" ht="15">
      <c r="B7" s="59" t="s">
        <v>92</v>
      </c>
      <c r="C7" s="60" t="s">
        <v>93</v>
      </c>
      <c r="D7" s="58"/>
    </row>
    <row r="8" spans="2:4" ht="15">
      <c r="B8" s="59" t="s">
        <v>88</v>
      </c>
      <c r="C8" s="60" t="s">
        <v>89</v>
      </c>
      <c r="D8" s="58"/>
    </row>
    <row r="9" spans="2:3" ht="12.75">
      <c r="B9" s="2"/>
      <c r="C9" s="2"/>
    </row>
    <row r="10" ht="12.75">
      <c r="B10" s="1" t="s">
        <v>10</v>
      </c>
    </row>
    <row r="11" spans="2:17" ht="28.5" customHeight="1">
      <c r="B11" s="94" t="s">
        <v>1</v>
      </c>
      <c r="C11" s="94"/>
      <c r="D11" s="94" t="s">
        <v>2</v>
      </c>
      <c r="E11" s="94"/>
      <c r="F11" s="94" t="s">
        <v>3</v>
      </c>
      <c r="G11" s="94"/>
      <c r="H11" s="94" t="s">
        <v>4</v>
      </c>
      <c r="I11" s="94"/>
      <c r="J11" s="94" t="s">
        <v>5</v>
      </c>
      <c r="K11" s="94"/>
      <c r="L11" s="94" t="s">
        <v>6</v>
      </c>
      <c r="M11" s="94"/>
      <c r="N11" s="94" t="s">
        <v>7</v>
      </c>
      <c r="O11" s="94"/>
      <c r="P11" s="95" t="s">
        <v>8</v>
      </c>
      <c r="Q11" s="95"/>
    </row>
    <row r="12" spans="2:17" ht="12.75">
      <c r="B12" s="25" t="s">
        <v>11</v>
      </c>
      <c r="C12" s="25" t="s">
        <v>12</v>
      </c>
      <c r="D12" s="25" t="s">
        <v>11</v>
      </c>
      <c r="E12" s="25" t="s">
        <v>12</v>
      </c>
      <c r="F12" s="25" t="s">
        <v>11</v>
      </c>
      <c r="G12" s="25" t="s">
        <v>12</v>
      </c>
      <c r="H12" s="25" t="s">
        <v>11</v>
      </c>
      <c r="I12" s="25" t="s">
        <v>12</v>
      </c>
      <c r="J12" s="25" t="s">
        <v>11</v>
      </c>
      <c r="K12" s="25" t="s">
        <v>12</v>
      </c>
      <c r="L12" s="25" t="s">
        <v>11</v>
      </c>
      <c r="M12" s="25" t="s">
        <v>12</v>
      </c>
      <c r="N12" s="25" t="s">
        <v>11</v>
      </c>
      <c r="O12" s="25" t="s">
        <v>12</v>
      </c>
      <c r="P12" s="25" t="s">
        <v>11</v>
      </c>
      <c r="Q12" s="25" t="s">
        <v>12</v>
      </c>
    </row>
    <row r="13" spans="2:17" ht="12.75"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17">
        <f>'2 lentele'!L14</f>
        <v>383477.23000000004</v>
      </c>
      <c r="I13" s="24">
        <f>'2 lentele'!Q14</f>
        <v>325955.65</v>
      </c>
      <c r="J13" s="24">
        <f>'2 lentele'!L10+'2 lentele'!L11+'2 lentele'!L12+'2 lentele'!L13+'2 lentele'!L15+'2 lentele'!L16</f>
        <v>3952208.5</v>
      </c>
      <c r="K13" s="24">
        <f>'2 lentele'!Q10+'2 lentele'!Q11+'2 lentele'!Q12+'2 lentele'!Q13+'2 lentele'!Q15+'2 lentele'!Q16</f>
        <v>2980613.9699999997</v>
      </c>
      <c r="L13" s="24">
        <v>0</v>
      </c>
      <c r="M13" s="24">
        <v>0</v>
      </c>
      <c r="N13" s="24">
        <v>0</v>
      </c>
      <c r="O13" s="24">
        <v>0</v>
      </c>
      <c r="P13" s="17">
        <f>F13+H13+J13+L13</f>
        <v>4335685.73</v>
      </c>
      <c r="Q13" s="24">
        <f>G13+I13+K13+M13</f>
        <v>3306569.6199999996</v>
      </c>
    </row>
    <row r="14" ht="12.75">
      <c r="B14" s="6"/>
    </row>
  </sheetData>
  <sheetProtection/>
  <mergeCells count="9">
    <mergeCell ref="L11:M11"/>
    <mergeCell ref="N11:O11"/>
    <mergeCell ref="P11:Q11"/>
    <mergeCell ref="B1:O1"/>
    <mergeCell ref="B11:C11"/>
    <mergeCell ref="D11:E11"/>
    <mergeCell ref="F11:G11"/>
    <mergeCell ref="H11:I11"/>
    <mergeCell ref="J11:K1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9"/>
  <sheetViews>
    <sheetView zoomScale="80" zoomScaleNormal="80" zoomScalePageLayoutView="0" workbookViewId="0" topLeftCell="A1">
      <selection activeCell="Q16" sqref="Q16"/>
    </sheetView>
  </sheetViews>
  <sheetFormatPr defaultColWidth="9.140625" defaultRowHeight="15"/>
  <cols>
    <col min="1" max="1" width="7.8515625" style="3" customWidth="1"/>
    <col min="2" max="3" width="14.140625" style="3" customWidth="1"/>
    <col min="4" max="4" width="16.7109375" style="3" customWidth="1"/>
    <col min="5" max="5" width="25.421875" style="3" customWidth="1"/>
    <col min="6" max="6" width="14.7109375" style="3" bestFit="1" customWidth="1"/>
    <col min="7" max="7" width="12.421875" style="3" customWidth="1"/>
    <col min="8" max="8" width="13.140625" style="3" customWidth="1"/>
    <col min="9" max="9" width="8.8515625" style="3" customWidth="1"/>
    <col min="10" max="10" width="9.7109375" style="3" bestFit="1" customWidth="1"/>
    <col min="11" max="11" width="15.140625" style="3" customWidth="1"/>
    <col min="12" max="12" width="15.00390625" style="3" customWidth="1"/>
    <col min="13" max="13" width="13.140625" style="3" customWidth="1"/>
    <col min="14" max="14" width="12.421875" style="3" bestFit="1" customWidth="1"/>
    <col min="15" max="15" width="10.00390625" style="37" customWidth="1"/>
    <col min="16" max="16" width="11.28125" style="37" customWidth="1"/>
    <col min="17" max="17" width="13.7109375" style="3" customWidth="1"/>
    <col min="18" max="18" width="15.7109375" style="37" customWidth="1"/>
    <col min="19" max="19" width="14.7109375" style="3" customWidth="1"/>
    <col min="20" max="20" width="15.421875" style="3" customWidth="1"/>
    <col min="21" max="21" width="14.8515625" style="3" customWidth="1"/>
    <col min="22" max="22" width="13.28125" style="3" customWidth="1"/>
    <col min="23" max="23" width="11.00390625" style="3" customWidth="1"/>
    <col min="24" max="24" width="18.140625" style="67" customWidth="1"/>
    <col min="25" max="25" width="17.28125" style="3" customWidth="1"/>
    <col min="26" max="26" width="14.8515625" style="3" customWidth="1"/>
    <col min="27" max="27" width="10.57421875" style="3" customWidth="1"/>
    <col min="28" max="16384" width="9.140625" style="3" customWidth="1"/>
  </cols>
  <sheetData>
    <row r="2" spans="2:4" ht="18.75">
      <c r="B2" s="47" t="s">
        <v>67</v>
      </c>
      <c r="C2" s="47"/>
      <c r="D2" s="47"/>
    </row>
    <row r="3" spans="2:4" ht="18.75">
      <c r="B3" s="47"/>
      <c r="C3" s="47"/>
      <c r="D3" s="47"/>
    </row>
    <row r="4" spans="2:4" ht="15.75">
      <c r="B4" s="73" t="s">
        <v>94</v>
      </c>
      <c r="C4" s="74" t="s">
        <v>95</v>
      </c>
      <c r="D4" s="81"/>
    </row>
    <row r="5" spans="2:4" ht="15.75">
      <c r="B5" s="73" t="s">
        <v>90</v>
      </c>
      <c r="C5" s="74" t="s">
        <v>91</v>
      </c>
      <c r="D5" s="81"/>
    </row>
    <row r="6" spans="2:4" ht="15.75">
      <c r="B6" s="73" t="s">
        <v>92</v>
      </c>
      <c r="C6" s="74" t="s">
        <v>93</v>
      </c>
      <c r="D6" s="81"/>
    </row>
    <row r="7" spans="2:4" ht="15.75">
      <c r="B7" s="75" t="s">
        <v>88</v>
      </c>
      <c r="C7" s="5" t="s">
        <v>89</v>
      </c>
      <c r="D7" s="81"/>
    </row>
    <row r="8" spans="2:22" ht="12.75" customHeight="1">
      <c r="B8" s="95" t="s">
        <v>13</v>
      </c>
      <c r="C8" s="95"/>
      <c r="D8" s="95"/>
      <c r="E8" s="95"/>
      <c r="F8" s="95"/>
      <c r="G8" s="95"/>
      <c r="H8" s="95"/>
      <c r="I8" s="95"/>
      <c r="J8" s="95"/>
      <c r="K8" s="95"/>
      <c r="L8" s="95" t="s">
        <v>57</v>
      </c>
      <c r="M8" s="95"/>
      <c r="N8" s="95"/>
      <c r="O8" s="95"/>
      <c r="P8" s="95"/>
      <c r="Q8" s="95"/>
      <c r="R8" s="69"/>
      <c r="S8" s="95" t="s">
        <v>14</v>
      </c>
      <c r="T8" s="95"/>
      <c r="U8" s="95"/>
      <c r="V8" s="95"/>
    </row>
    <row r="9" spans="2:24" s="37" customFormat="1" ht="102">
      <c r="B9" s="54" t="s">
        <v>9</v>
      </c>
      <c r="C9" s="54" t="s">
        <v>61</v>
      </c>
      <c r="D9" s="54" t="s">
        <v>15</v>
      </c>
      <c r="E9" s="54" t="s">
        <v>63</v>
      </c>
      <c r="F9" s="54" t="s">
        <v>16</v>
      </c>
      <c r="G9" s="54" t="s">
        <v>17</v>
      </c>
      <c r="H9" s="54" t="s">
        <v>18</v>
      </c>
      <c r="I9" s="54" t="s">
        <v>64</v>
      </c>
      <c r="J9" s="54" t="s">
        <v>65</v>
      </c>
      <c r="K9" s="54" t="s">
        <v>19</v>
      </c>
      <c r="L9" s="54" t="s">
        <v>20</v>
      </c>
      <c r="M9" s="54" t="s">
        <v>21</v>
      </c>
      <c r="N9" s="54" t="s">
        <v>22</v>
      </c>
      <c r="O9" s="54" t="s">
        <v>23</v>
      </c>
      <c r="P9" s="54" t="s">
        <v>24</v>
      </c>
      <c r="Q9" s="54" t="s">
        <v>12</v>
      </c>
      <c r="R9" s="54" t="s">
        <v>66</v>
      </c>
      <c r="S9" s="54" t="s">
        <v>25</v>
      </c>
      <c r="T9" s="54" t="s">
        <v>26</v>
      </c>
      <c r="U9" s="54" t="s">
        <v>27</v>
      </c>
      <c r="V9" s="54" t="s">
        <v>28</v>
      </c>
      <c r="W9" s="48"/>
      <c r="X9" s="68"/>
    </row>
    <row r="10" spans="2:22" ht="38.25">
      <c r="B10" s="36" t="s">
        <v>96</v>
      </c>
      <c r="C10" s="36" t="s">
        <v>132</v>
      </c>
      <c r="D10" s="36" t="s">
        <v>97</v>
      </c>
      <c r="E10" s="36" t="s">
        <v>98</v>
      </c>
      <c r="F10" s="36" t="s">
        <v>99</v>
      </c>
      <c r="G10" s="36" t="s">
        <v>87</v>
      </c>
      <c r="H10" s="38" t="s">
        <v>100</v>
      </c>
      <c r="I10" s="76" t="s">
        <v>31</v>
      </c>
      <c r="J10" s="76" t="s">
        <v>101</v>
      </c>
      <c r="K10" s="76" t="s">
        <v>32</v>
      </c>
      <c r="L10" s="77">
        <f>M10+N10+O10+P10+Q10</f>
        <v>283613</v>
      </c>
      <c r="M10" s="77">
        <v>42542</v>
      </c>
      <c r="N10" s="77">
        <v>0</v>
      </c>
      <c r="O10" s="77">
        <v>0</v>
      </c>
      <c r="P10" s="77">
        <v>0</v>
      </c>
      <c r="Q10" s="77">
        <v>241071</v>
      </c>
      <c r="R10" s="79">
        <v>0</v>
      </c>
      <c r="S10" s="63">
        <v>42690</v>
      </c>
      <c r="T10" s="63">
        <v>43220</v>
      </c>
      <c r="U10" s="63">
        <v>43342</v>
      </c>
      <c r="V10" s="78">
        <v>2020</v>
      </c>
    </row>
    <row r="11" spans="2:22" ht="38.25">
      <c r="B11" s="36" t="s">
        <v>102</v>
      </c>
      <c r="C11" s="36" t="s">
        <v>133</v>
      </c>
      <c r="D11" s="36" t="s">
        <v>103</v>
      </c>
      <c r="E11" s="36" t="s">
        <v>98</v>
      </c>
      <c r="F11" s="36" t="s">
        <v>99</v>
      </c>
      <c r="G11" s="36" t="s">
        <v>87</v>
      </c>
      <c r="H11" s="38" t="s">
        <v>100</v>
      </c>
      <c r="I11" s="76" t="s">
        <v>31</v>
      </c>
      <c r="J11" s="76" t="s">
        <v>101</v>
      </c>
      <c r="K11" s="76" t="s">
        <v>32</v>
      </c>
      <c r="L11" s="77">
        <f>M11+N11+O11+P11+Q11</f>
        <v>235294</v>
      </c>
      <c r="M11" s="77">
        <v>35294</v>
      </c>
      <c r="N11" s="77">
        <v>0</v>
      </c>
      <c r="O11" s="77">
        <v>0</v>
      </c>
      <c r="P11" s="77">
        <v>0</v>
      </c>
      <c r="Q11" s="77">
        <v>200000</v>
      </c>
      <c r="R11" s="79">
        <v>0</v>
      </c>
      <c r="S11" s="63">
        <v>42690</v>
      </c>
      <c r="T11" s="63">
        <v>43220</v>
      </c>
      <c r="U11" s="63">
        <v>43342</v>
      </c>
      <c r="V11" s="78">
        <v>2020</v>
      </c>
    </row>
    <row r="12" spans="2:22" ht="51">
      <c r="B12" s="36" t="s">
        <v>104</v>
      </c>
      <c r="C12" s="36" t="s">
        <v>134</v>
      </c>
      <c r="D12" s="36" t="s">
        <v>105</v>
      </c>
      <c r="E12" s="36" t="s">
        <v>98</v>
      </c>
      <c r="F12" s="36" t="s">
        <v>99</v>
      </c>
      <c r="G12" s="36" t="s">
        <v>87</v>
      </c>
      <c r="H12" s="38" t="s">
        <v>100</v>
      </c>
      <c r="I12" s="76" t="s">
        <v>31</v>
      </c>
      <c r="J12" s="76" t="s">
        <v>101</v>
      </c>
      <c r="K12" s="76" t="s">
        <v>32</v>
      </c>
      <c r="L12" s="77">
        <f>M12+N12+O12+P12+Q12</f>
        <v>524640</v>
      </c>
      <c r="M12" s="77">
        <v>78696</v>
      </c>
      <c r="N12" s="77">
        <v>0</v>
      </c>
      <c r="O12" s="77">
        <v>0</v>
      </c>
      <c r="P12" s="77">
        <v>0</v>
      </c>
      <c r="Q12" s="77">
        <v>445944</v>
      </c>
      <c r="R12" s="79">
        <v>0</v>
      </c>
      <c r="S12" s="63">
        <v>42724</v>
      </c>
      <c r="T12" s="63">
        <v>43220</v>
      </c>
      <c r="U12" s="63">
        <v>43342</v>
      </c>
      <c r="V12" s="78">
        <v>2020</v>
      </c>
    </row>
    <row r="13" spans="2:24" s="37" customFormat="1" ht="38.25">
      <c r="B13" s="36" t="s">
        <v>106</v>
      </c>
      <c r="C13" s="36" t="s">
        <v>135</v>
      </c>
      <c r="D13" s="36" t="s">
        <v>107</v>
      </c>
      <c r="E13" s="36" t="s">
        <v>108</v>
      </c>
      <c r="F13" s="36" t="s">
        <v>99</v>
      </c>
      <c r="G13" s="36" t="s">
        <v>84</v>
      </c>
      <c r="H13" s="38" t="s">
        <v>100</v>
      </c>
      <c r="I13" s="76" t="s">
        <v>31</v>
      </c>
      <c r="J13" s="76" t="s">
        <v>101</v>
      </c>
      <c r="K13" s="76" t="s">
        <v>32</v>
      </c>
      <c r="L13" s="77">
        <f>M13+N13+O13+P13+Q13</f>
        <v>743612.52</v>
      </c>
      <c r="M13" s="77">
        <v>378650.14</v>
      </c>
      <c r="N13" s="77">
        <v>0</v>
      </c>
      <c r="O13" s="77">
        <v>0</v>
      </c>
      <c r="P13" s="77">
        <v>0</v>
      </c>
      <c r="Q13" s="77">
        <v>364962.38</v>
      </c>
      <c r="R13" s="79">
        <v>0</v>
      </c>
      <c r="S13" s="63">
        <v>43373</v>
      </c>
      <c r="T13" s="63">
        <v>43403</v>
      </c>
      <c r="U13" s="63">
        <v>43464</v>
      </c>
      <c r="V13" s="78">
        <v>2020</v>
      </c>
      <c r="X13" s="68"/>
    </row>
    <row r="14" spans="2:22" ht="63.75">
      <c r="B14" s="36" t="s">
        <v>109</v>
      </c>
      <c r="C14" s="36" t="s">
        <v>136</v>
      </c>
      <c r="D14" s="36" t="s">
        <v>110</v>
      </c>
      <c r="E14" s="36" t="s">
        <v>85</v>
      </c>
      <c r="F14" s="36" t="s">
        <v>99</v>
      </c>
      <c r="G14" s="36" t="s">
        <v>51</v>
      </c>
      <c r="H14" s="38" t="s">
        <v>100</v>
      </c>
      <c r="I14" s="76" t="s">
        <v>31</v>
      </c>
      <c r="J14" s="76" t="s">
        <v>101</v>
      </c>
      <c r="K14" s="76" t="s">
        <v>32</v>
      </c>
      <c r="L14" s="77">
        <f>M14+N14+O14+P14+Q14</f>
        <v>383477.23000000004</v>
      </c>
      <c r="M14" s="77">
        <v>57521.58</v>
      </c>
      <c r="N14" s="77">
        <v>0</v>
      </c>
      <c r="O14" s="77">
        <v>0</v>
      </c>
      <c r="P14" s="77">
        <v>0</v>
      </c>
      <c r="Q14" s="77">
        <v>325955.65</v>
      </c>
      <c r="R14" s="79">
        <v>0</v>
      </c>
      <c r="S14" s="63">
        <v>42724</v>
      </c>
      <c r="T14" s="63">
        <v>42916</v>
      </c>
      <c r="U14" s="63">
        <v>43008</v>
      </c>
      <c r="V14" s="78">
        <v>2020</v>
      </c>
    </row>
    <row r="15" spans="2:22" ht="51">
      <c r="B15" s="36" t="s">
        <v>111</v>
      </c>
      <c r="C15" s="36" t="s">
        <v>137</v>
      </c>
      <c r="D15" s="36" t="s">
        <v>112</v>
      </c>
      <c r="E15" s="36" t="s">
        <v>86</v>
      </c>
      <c r="F15" s="36" t="s">
        <v>99</v>
      </c>
      <c r="G15" s="36" t="s">
        <v>113</v>
      </c>
      <c r="H15" s="38" t="s">
        <v>100</v>
      </c>
      <c r="I15" s="76" t="s">
        <v>31</v>
      </c>
      <c r="J15" s="76" t="s">
        <v>101</v>
      </c>
      <c r="K15" s="76" t="s">
        <v>32</v>
      </c>
      <c r="L15" s="77">
        <f>M15+N15+O15+P15+Q15</f>
        <v>1030366.58</v>
      </c>
      <c r="M15" s="77">
        <v>154554.99</v>
      </c>
      <c r="N15" s="77">
        <v>0</v>
      </c>
      <c r="O15" s="77">
        <v>0</v>
      </c>
      <c r="P15" s="77">
        <v>0</v>
      </c>
      <c r="Q15" s="77">
        <v>875811.59</v>
      </c>
      <c r="R15" s="79">
        <v>0</v>
      </c>
      <c r="S15" s="63">
        <v>42706</v>
      </c>
      <c r="T15" s="63">
        <v>43357</v>
      </c>
      <c r="U15" s="63">
        <v>43434</v>
      </c>
      <c r="V15" s="90">
        <v>2021</v>
      </c>
    </row>
    <row r="16" spans="2:22" ht="63.75">
      <c r="B16" s="36" t="s">
        <v>114</v>
      </c>
      <c r="C16" s="36" t="s">
        <v>138</v>
      </c>
      <c r="D16" s="36" t="s">
        <v>115</v>
      </c>
      <c r="E16" s="36" t="s">
        <v>116</v>
      </c>
      <c r="F16" s="36" t="s">
        <v>99</v>
      </c>
      <c r="G16" s="36" t="s">
        <v>58</v>
      </c>
      <c r="H16" s="38" t="s">
        <v>100</v>
      </c>
      <c r="I16" s="76" t="s">
        <v>31</v>
      </c>
      <c r="J16" s="76" t="s">
        <v>101</v>
      </c>
      <c r="K16" s="76" t="s">
        <v>32</v>
      </c>
      <c r="L16" s="77">
        <f>M16+N16+O16+P16+Q16</f>
        <v>1134682.4</v>
      </c>
      <c r="M16" s="77">
        <v>281857.4</v>
      </c>
      <c r="N16" s="77">
        <v>0</v>
      </c>
      <c r="O16" s="77">
        <v>0</v>
      </c>
      <c r="P16" s="77">
        <v>0</v>
      </c>
      <c r="Q16" s="77">
        <v>852825</v>
      </c>
      <c r="R16" s="79">
        <v>0</v>
      </c>
      <c r="S16" s="63">
        <v>42724</v>
      </c>
      <c r="T16" s="63">
        <v>43220</v>
      </c>
      <c r="U16" s="63">
        <v>43283</v>
      </c>
      <c r="V16" s="78">
        <v>2021</v>
      </c>
    </row>
    <row r="17" spans="2:4" ht="12.75" customHeight="1">
      <c r="B17" s="52"/>
      <c r="C17" s="52"/>
      <c r="D17" s="52"/>
    </row>
    <row r="18" spans="2:18" ht="12.75">
      <c r="B18" s="8" t="s">
        <v>30</v>
      </c>
      <c r="C18" s="8"/>
      <c r="D18" s="8"/>
      <c r="M18" s="4"/>
      <c r="R18" s="64"/>
    </row>
    <row r="19" spans="2:21" ht="18.75">
      <c r="B19" s="8" t="s">
        <v>62</v>
      </c>
      <c r="C19" s="8"/>
      <c r="D19" s="8"/>
      <c r="K19" s="4"/>
      <c r="R19" s="65"/>
      <c r="S19" s="35"/>
      <c r="T19" s="35"/>
      <c r="U19" s="35"/>
    </row>
  </sheetData>
  <sheetProtection/>
  <mergeCells count="3">
    <mergeCell ref="B8:K8"/>
    <mergeCell ref="L8:Q8"/>
    <mergeCell ref="S8:V8"/>
  </mergeCells>
  <dataValidations count="1">
    <dataValidation type="textLength" allowBlank="1" showInputMessage="1" showErrorMessage="1" promptTitle="Informacija" prompt="Galimas pavadinimo ženklų skaičius - 150" errorTitle="K L A I D A  " error="Galimas pavadinimo ženklų skaičius - 150" sqref="D10">
      <formula1>1</formula1>
      <formula2>150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21"/>
  <sheetViews>
    <sheetView zoomScale="68" zoomScaleNormal="68" zoomScalePageLayoutView="0" workbookViewId="0" topLeftCell="A4">
      <selection activeCell="W16" sqref="W16"/>
    </sheetView>
  </sheetViews>
  <sheetFormatPr defaultColWidth="9.140625" defaultRowHeight="15"/>
  <cols>
    <col min="1" max="1" width="7.8515625" style="3" customWidth="1"/>
    <col min="2" max="3" width="16.8515625" style="3" customWidth="1"/>
    <col min="4" max="4" width="16.7109375" style="3" customWidth="1"/>
    <col min="5" max="6" width="15.8515625" style="3" customWidth="1"/>
    <col min="7" max="7" width="10.8515625" style="3" customWidth="1"/>
    <col min="8" max="8" width="15.28125" style="3" customWidth="1"/>
    <col min="9" max="9" width="14.00390625" style="3" customWidth="1"/>
    <col min="10" max="12" width="9.140625" style="3" customWidth="1"/>
    <col min="13" max="13" width="13.28125" style="3" customWidth="1"/>
    <col min="14" max="14" width="12.57421875" style="3" customWidth="1"/>
    <col min="15" max="15" width="10.421875" style="3" customWidth="1"/>
    <col min="16" max="16" width="13.28125" style="3" customWidth="1"/>
    <col min="17" max="17" width="11.28125" style="3" customWidth="1"/>
    <col min="18" max="18" width="10.28125" style="3" customWidth="1"/>
    <col min="19" max="19" width="13.57421875" style="3" customWidth="1"/>
    <col min="20" max="20" width="11.57421875" style="3" customWidth="1"/>
    <col min="21" max="21" width="10.28125" style="3" customWidth="1"/>
    <col min="22" max="22" width="14.421875" style="3" customWidth="1"/>
    <col min="23" max="24" width="10.28125" style="3" customWidth="1"/>
    <col min="25" max="25" width="9.140625" style="3" customWidth="1"/>
    <col min="26" max="26" width="13.140625" style="3" customWidth="1"/>
    <col min="27" max="16384" width="9.140625" style="3" customWidth="1"/>
  </cols>
  <sheetData>
    <row r="1" spans="7:11" ht="12.75">
      <c r="G1" s="42"/>
      <c r="H1" s="42"/>
      <c r="I1" s="42"/>
      <c r="J1" s="42"/>
      <c r="K1" s="42"/>
    </row>
    <row r="2" spans="2:11" ht="18.75">
      <c r="B2" s="43" t="s">
        <v>68</v>
      </c>
      <c r="C2" s="43"/>
      <c r="D2" s="43"/>
      <c r="E2" s="44"/>
      <c r="F2" s="44"/>
      <c r="G2" s="42"/>
      <c r="H2" s="42"/>
      <c r="I2" s="42"/>
      <c r="J2" s="42"/>
      <c r="K2" s="42"/>
    </row>
    <row r="3" spans="2:11" ht="18.75">
      <c r="B3" s="43"/>
      <c r="C3" s="43"/>
      <c r="D3" s="44"/>
      <c r="E3" s="44"/>
      <c r="F3" s="44"/>
      <c r="G3" s="42"/>
      <c r="H3" s="42"/>
      <c r="I3" s="42"/>
      <c r="J3" s="42"/>
      <c r="K3" s="42"/>
    </row>
    <row r="4" spans="2:11" ht="18.75">
      <c r="B4" s="73" t="s">
        <v>94</v>
      </c>
      <c r="C4" s="74" t="s">
        <v>95</v>
      </c>
      <c r="E4" s="61"/>
      <c r="F4" s="45"/>
      <c r="G4" s="45"/>
      <c r="H4" s="45"/>
      <c r="I4" s="45"/>
      <c r="J4" s="42"/>
      <c r="K4" s="42"/>
    </row>
    <row r="5" spans="2:11" ht="18.75">
      <c r="B5" s="73" t="s">
        <v>90</v>
      </c>
      <c r="C5" s="74" t="s">
        <v>91</v>
      </c>
      <c r="E5" s="45"/>
      <c r="F5" s="45"/>
      <c r="G5" s="45"/>
      <c r="H5" s="45"/>
      <c r="I5" s="45"/>
      <c r="J5" s="42"/>
      <c r="K5" s="42"/>
    </row>
    <row r="6" spans="2:11" ht="14.25" customHeight="1">
      <c r="B6" s="73" t="s">
        <v>92</v>
      </c>
      <c r="C6" s="74" t="s">
        <v>93</v>
      </c>
      <c r="E6" s="45"/>
      <c r="F6" s="46"/>
      <c r="G6" s="46"/>
      <c r="H6" s="46"/>
      <c r="I6" s="45"/>
      <c r="J6" s="42"/>
      <c r="K6" s="42"/>
    </row>
    <row r="7" spans="2:11" ht="18.75">
      <c r="B7" s="75" t="s">
        <v>88</v>
      </c>
      <c r="C7" s="5" t="s">
        <v>89</v>
      </c>
      <c r="E7" s="45"/>
      <c r="F7" s="44"/>
      <c r="G7" s="45"/>
      <c r="H7" s="45"/>
      <c r="I7" s="45"/>
      <c r="J7" s="42"/>
      <c r="K7" s="42"/>
    </row>
    <row r="8" spans="2:11" ht="20.25">
      <c r="B8" s="62"/>
      <c r="C8" s="62"/>
      <c r="D8" s="62"/>
      <c r="E8" s="45"/>
      <c r="F8" s="44"/>
      <c r="G8" s="45"/>
      <c r="H8" s="45"/>
      <c r="I8" s="45"/>
      <c r="J8" s="42"/>
      <c r="K8" s="42"/>
    </row>
    <row r="9" spans="2:24" ht="102">
      <c r="B9" s="54" t="s">
        <v>9</v>
      </c>
      <c r="C9" s="54" t="s">
        <v>69</v>
      </c>
      <c r="D9" s="54" t="s">
        <v>15</v>
      </c>
      <c r="E9" s="54" t="str">
        <f>'[1]3 lentelė'!$E$7</f>
        <v>Pareiškėjas /  projekto vykdytojas</v>
      </c>
      <c r="F9" s="54" t="s">
        <v>16</v>
      </c>
      <c r="G9" s="54" t="s">
        <v>17</v>
      </c>
      <c r="H9" s="54" t="str">
        <f>'[1]3 lentelė'!$H$7</f>
        <v>Veiksmų programos įgyvendinimo plano priemonė arba  Kaimo plėtros programos priemonė (Nr.)</v>
      </c>
      <c r="I9" s="54" t="s">
        <v>126</v>
      </c>
      <c r="J9" s="54" t="s">
        <v>127</v>
      </c>
      <c r="K9" s="83" t="s">
        <v>128</v>
      </c>
      <c r="L9" s="83" t="s">
        <v>70</v>
      </c>
      <c r="M9" s="83" t="s">
        <v>33</v>
      </c>
      <c r="N9" s="83" t="s">
        <v>34</v>
      </c>
      <c r="O9" s="54" t="s">
        <v>35</v>
      </c>
      <c r="P9" s="54" t="s">
        <v>41</v>
      </c>
      <c r="Q9" s="54" t="s">
        <v>36</v>
      </c>
      <c r="R9" s="54" t="s">
        <v>37</v>
      </c>
      <c r="S9" s="54" t="s">
        <v>59</v>
      </c>
      <c r="T9" s="54" t="s">
        <v>38</v>
      </c>
      <c r="U9" s="54" t="s">
        <v>39</v>
      </c>
      <c r="V9" s="54" t="s">
        <v>42</v>
      </c>
      <c r="W9" s="54" t="s">
        <v>40</v>
      </c>
      <c r="X9" s="48"/>
    </row>
    <row r="10" spans="2:23" ht="76.5">
      <c r="B10" s="31" t="s">
        <v>96</v>
      </c>
      <c r="C10" s="36" t="s">
        <v>132</v>
      </c>
      <c r="D10" s="31" t="s">
        <v>97</v>
      </c>
      <c r="E10" s="31" t="s">
        <v>98</v>
      </c>
      <c r="F10" s="31" t="s">
        <v>99</v>
      </c>
      <c r="G10" s="31" t="s">
        <v>87</v>
      </c>
      <c r="H10" s="39" t="s">
        <v>100</v>
      </c>
      <c r="I10" s="32" t="s">
        <v>31</v>
      </c>
      <c r="J10" s="32" t="s">
        <v>101</v>
      </c>
      <c r="K10" s="50" t="s">
        <v>32</v>
      </c>
      <c r="L10" s="9" t="s">
        <v>117</v>
      </c>
      <c r="M10" s="7" t="s">
        <v>118</v>
      </c>
      <c r="N10" s="9">
        <v>0.2</v>
      </c>
      <c r="O10" s="9" t="s">
        <v>119</v>
      </c>
      <c r="P10" s="82" t="s">
        <v>120</v>
      </c>
      <c r="Q10" s="9" t="s">
        <v>29</v>
      </c>
      <c r="R10" s="9" t="s">
        <v>121</v>
      </c>
      <c r="S10" s="82" t="s">
        <v>122</v>
      </c>
      <c r="T10" s="9" t="s">
        <v>29</v>
      </c>
      <c r="U10" s="9" t="s">
        <v>123</v>
      </c>
      <c r="V10" s="82" t="s">
        <v>124</v>
      </c>
      <c r="W10" s="9">
        <v>0.001479</v>
      </c>
    </row>
    <row r="11" spans="2:23" ht="76.5">
      <c r="B11" s="31" t="s">
        <v>102</v>
      </c>
      <c r="C11" s="36" t="s">
        <v>133</v>
      </c>
      <c r="D11" s="31" t="s">
        <v>125</v>
      </c>
      <c r="E11" s="31" t="s">
        <v>98</v>
      </c>
      <c r="F11" s="31" t="s">
        <v>99</v>
      </c>
      <c r="G11" s="31" t="s">
        <v>87</v>
      </c>
      <c r="H11" s="39" t="s">
        <v>100</v>
      </c>
      <c r="I11" s="32" t="s">
        <v>31</v>
      </c>
      <c r="J11" s="32" t="s">
        <v>101</v>
      </c>
      <c r="K11" s="50" t="s">
        <v>32</v>
      </c>
      <c r="L11" s="9" t="s">
        <v>117</v>
      </c>
      <c r="M11" s="7" t="s">
        <v>118</v>
      </c>
      <c r="N11" s="9">
        <v>0.19</v>
      </c>
      <c r="O11" s="9" t="s">
        <v>119</v>
      </c>
      <c r="P11" s="82" t="s">
        <v>120</v>
      </c>
      <c r="Q11" s="9" t="s">
        <v>29</v>
      </c>
      <c r="R11" s="9" t="s">
        <v>121</v>
      </c>
      <c r="S11" s="82" t="s">
        <v>122</v>
      </c>
      <c r="T11" s="9" t="s">
        <v>29</v>
      </c>
      <c r="U11" s="9" t="s">
        <v>123</v>
      </c>
      <c r="V11" s="82" t="s">
        <v>124</v>
      </c>
      <c r="W11" s="9">
        <v>0.0008</v>
      </c>
    </row>
    <row r="12" spans="2:23" ht="76.5">
      <c r="B12" s="31" t="s">
        <v>104</v>
      </c>
      <c r="C12" s="36" t="s">
        <v>134</v>
      </c>
      <c r="D12" s="31" t="s">
        <v>105</v>
      </c>
      <c r="E12" s="31" t="s">
        <v>98</v>
      </c>
      <c r="F12" s="31" t="s">
        <v>99</v>
      </c>
      <c r="G12" s="31" t="s">
        <v>87</v>
      </c>
      <c r="H12" s="39" t="s">
        <v>100</v>
      </c>
      <c r="I12" s="32" t="s">
        <v>31</v>
      </c>
      <c r="J12" s="32" t="s">
        <v>101</v>
      </c>
      <c r="K12" s="50" t="s">
        <v>32</v>
      </c>
      <c r="L12" s="9" t="s">
        <v>117</v>
      </c>
      <c r="M12" s="7" t="s">
        <v>118</v>
      </c>
      <c r="N12" s="9">
        <v>0.92</v>
      </c>
      <c r="O12" s="9" t="s">
        <v>119</v>
      </c>
      <c r="P12" s="82" t="s">
        <v>120</v>
      </c>
      <c r="Q12" s="9" t="s">
        <v>29</v>
      </c>
      <c r="R12" s="9" t="s">
        <v>121</v>
      </c>
      <c r="S12" s="82" t="s">
        <v>122</v>
      </c>
      <c r="T12" s="9" t="s">
        <v>29</v>
      </c>
      <c r="U12" s="9" t="s">
        <v>123</v>
      </c>
      <c r="V12" s="82" t="s">
        <v>124</v>
      </c>
      <c r="W12" s="9">
        <v>0.043</v>
      </c>
    </row>
    <row r="13" spans="2:23" s="37" customFormat="1" ht="76.5">
      <c r="B13" s="31" t="s">
        <v>106</v>
      </c>
      <c r="C13" s="36" t="s">
        <v>135</v>
      </c>
      <c r="D13" s="31" t="s">
        <v>107</v>
      </c>
      <c r="E13" s="31" t="s">
        <v>108</v>
      </c>
      <c r="F13" s="31" t="s">
        <v>99</v>
      </c>
      <c r="G13" s="31" t="s">
        <v>84</v>
      </c>
      <c r="H13" s="39" t="s">
        <v>100</v>
      </c>
      <c r="I13" s="32" t="s">
        <v>31</v>
      </c>
      <c r="J13" s="32" t="s">
        <v>101</v>
      </c>
      <c r="K13" s="32" t="s">
        <v>32</v>
      </c>
      <c r="L13" s="33" t="s">
        <v>117</v>
      </c>
      <c r="M13" s="31" t="s">
        <v>118</v>
      </c>
      <c r="N13" s="33">
        <v>0.23</v>
      </c>
      <c r="O13" s="33" t="s">
        <v>119</v>
      </c>
      <c r="P13" s="39" t="s">
        <v>120</v>
      </c>
      <c r="Q13" s="33" t="s">
        <v>29</v>
      </c>
      <c r="R13" s="33" t="s">
        <v>121</v>
      </c>
      <c r="S13" s="39" t="s">
        <v>122</v>
      </c>
      <c r="T13" s="33" t="s">
        <v>29</v>
      </c>
      <c r="U13" s="33" t="s">
        <v>123</v>
      </c>
      <c r="V13" s="39" t="s">
        <v>124</v>
      </c>
      <c r="W13" s="33" t="s">
        <v>29</v>
      </c>
    </row>
    <row r="14" spans="2:23" ht="76.5">
      <c r="B14" s="31" t="s">
        <v>109</v>
      </c>
      <c r="C14" s="36" t="s">
        <v>136</v>
      </c>
      <c r="D14" s="31" t="s">
        <v>110</v>
      </c>
      <c r="E14" s="31" t="s">
        <v>85</v>
      </c>
      <c r="F14" s="31" t="s">
        <v>99</v>
      </c>
      <c r="G14" s="31" t="s">
        <v>51</v>
      </c>
      <c r="H14" s="39" t="s">
        <v>100</v>
      </c>
      <c r="I14" s="32" t="s">
        <v>31</v>
      </c>
      <c r="J14" s="32" t="s">
        <v>101</v>
      </c>
      <c r="K14" s="50" t="s">
        <v>32</v>
      </c>
      <c r="L14" s="9" t="s">
        <v>117</v>
      </c>
      <c r="M14" s="7" t="s">
        <v>118</v>
      </c>
      <c r="N14" s="9">
        <v>0.835</v>
      </c>
      <c r="O14" s="9" t="s">
        <v>119</v>
      </c>
      <c r="P14" s="82" t="s">
        <v>120</v>
      </c>
      <c r="Q14" s="9" t="s">
        <v>29</v>
      </c>
      <c r="R14" s="9" t="s">
        <v>121</v>
      </c>
      <c r="S14" s="82" t="s">
        <v>122</v>
      </c>
      <c r="T14" s="9" t="s">
        <v>29</v>
      </c>
      <c r="U14" s="9" t="s">
        <v>123</v>
      </c>
      <c r="V14" s="82" t="s">
        <v>124</v>
      </c>
      <c r="W14" s="9">
        <v>0.007616</v>
      </c>
    </row>
    <row r="15" spans="2:23" ht="76.5">
      <c r="B15" s="31" t="s">
        <v>111</v>
      </c>
      <c r="C15" s="36" t="s">
        <v>137</v>
      </c>
      <c r="D15" s="31" t="s">
        <v>112</v>
      </c>
      <c r="E15" s="31" t="s">
        <v>86</v>
      </c>
      <c r="F15" s="31" t="s">
        <v>99</v>
      </c>
      <c r="G15" s="31" t="s">
        <v>113</v>
      </c>
      <c r="H15" s="39" t="s">
        <v>100</v>
      </c>
      <c r="I15" s="32" t="s">
        <v>31</v>
      </c>
      <c r="J15" s="32" t="s">
        <v>101</v>
      </c>
      <c r="K15" s="50" t="s">
        <v>32</v>
      </c>
      <c r="L15" s="9" t="s">
        <v>117</v>
      </c>
      <c r="M15" s="7" t="s">
        <v>118</v>
      </c>
      <c r="N15" s="9">
        <v>1.525</v>
      </c>
      <c r="O15" s="9" t="s">
        <v>119</v>
      </c>
      <c r="P15" s="82" t="s">
        <v>120</v>
      </c>
      <c r="Q15" s="9" t="s">
        <v>29</v>
      </c>
      <c r="R15" s="9" t="s">
        <v>121</v>
      </c>
      <c r="S15" s="82" t="s">
        <v>122</v>
      </c>
      <c r="T15" s="9">
        <v>2</v>
      </c>
      <c r="U15" s="9" t="s">
        <v>123</v>
      </c>
      <c r="V15" s="82" t="s">
        <v>124</v>
      </c>
      <c r="W15" s="9">
        <v>0.007</v>
      </c>
    </row>
    <row r="16" spans="2:23" ht="76.5">
      <c r="B16" s="31" t="s">
        <v>114</v>
      </c>
      <c r="C16" s="36" t="s">
        <v>138</v>
      </c>
      <c r="D16" s="31" t="s">
        <v>115</v>
      </c>
      <c r="E16" s="31" t="s">
        <v>116</v>
      </c>
      <c r="F16" s="31" t="s">
        <v>99</v>
      </c>
      <c r="G16" s="31" t="s">
        <v>58</v>
      </c>
      <c r="H16" s="39" t="s">
        <v>100</v>
      </c>
      <c r="I16" s="32" t="s">
        <v>31</v>
      </c>
      <c r="J16" s="32" t="s">
        <v>101</v>
      </c>
      <c r="K16" s="50" t="s">
        <v>32</v>
      </c>
      <c r="L16" s="33" t="s">
        <v>117</v>
      </c>
      <c r="M16" s="31" t="s">
        <v>118</v>
      </c>
      <c r="N16" s="33">
        <v>2.5</v>
      </c>
      <c r="O16" s="33" t="s">
        <v>119</v>
      </c>
      <c r="P16" s="39" t="s">
        <v>120</v>
      </c>
      <c r="Q16" s="33" t="s">
        <v>29</v>
      </c>
      <c r="R16" s="9" t="s">
        <v>121</v>
      </c>
      <c r="S16" s="82" t="s">
        <v>122</v>
      </c>
      <c r="T16" s="33" t="s">
        <v>29</v>
      </c>
      <c r="U16" s="9" t="s">
        <v>123</v>
      </c>
      <c r="V16" s="82" t="s">
        <v>124</v>
      </c>
      <c r="W16" s="9">
        <v>0.15</v>
      </c>
    </row>
    <row r="17" spans="2:23" ht="15.75">
      <c r="B17" s="80"/>
      <c r="C17" s="80"/>
      <c r="D17" s="14"/>
      <c r="E17" s="49"/>
      <c r="F17" s="53"/>
      <c r="G17" s="53"/>
      <c r="H17" s="53"/>
      <c r="I17" s="49"/>
      <c r="J17" s="48"/>
      <c r="K17" s="48"/>
      <c r="L17" s="48"/>
      <c r="M17" s="48"/>
      <c r="N17" s="49"/>
      <c r="O17" s="48"/>
      <c r="P17" s="48"/>
      <c r="Q17" s="49"/>
      <c r="R17" s="48"/>
      <c r="S17" s="48"/>
      <c r="T17" s="48"/>
      <c r="U17" s="48"/>
      <c r="V17" s="48"/>
      <c r="W17" s="48"/>
    </row>
    <row r="18" spans="2:4" ht="12.75">
      <c r="B18" s="8" t="s">
        <v>71</v>
      </c>
      <c r="C18" s="8"/>
      <c r="D18" s="8"/>
    </row>
    <row r="21" spans="2:4" ht="12.75">
      <c r="B21" s="8"/>
      <c r="C21" s="8"/>
      <c r="D21" s="8"/>
    </row>
  </sheetData>
  <sheetProtection/>
  <dataValidations count="1">
    <dataValidation type="textLength" allowBlank="1" showInputMessage="1" showErrorMessage="1" promptTitle="Informacija" prompt="Galimas pavadinimo ženklų skaičius - 150" errorTitle="K L A I D A  " error="Galimas pavadinimo ženklų skaičius - 150" sqref="D10">
      <formula1>1</formula1>
      <formula2>150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9.140625" style="0" customWidth="1"/>
    <col min="3" max="3" width="98.57421875" style="0" customWidth="1"/>
    <col min="4" max="4" width="32.7109375" style="0" customWidth="1"/>
  </cols>
  <sheetData>
    <row r="2" ht="15">
      <c r="B2" s="10" t="s">
        <v>72</v>
      </c>
    </row>
    <row r="4" spans="2:4" ht="25.5">
      <c r="B4" s="11" t="s">
        <v>43</v>
      </c>
      <c r="C4" s="11" t="s">
        <v>73</v>
      </c>
      <c r="D4" s="11" t="s">
        <v>44</v>
      </c>
    </row>
    <row r="5" spans="2:4" ht="15">
      <c r="B5" s="55" t="s">
        <v>117</v>
      </c>
      <c r="C5" s="29" t="s">
        <v>118</v>
      </c>
      <c r="D5" s="30">
        <f>'3 lentele'!N10+'3 lentele'!N11+'3 lentele'!N12+'3 lentele'!N13+'3 lentele'!N14+'3 lentele'!N15+'3 lentele'!N16</f>
        <v>6.4</v>
      </c>
    </row>
    <row r="6" spans="2:4" ht="15">
      <c r="B6" s="72" t="s">
        <v>121</v>
      </c>
      <c r="C6" s="84" t="s">
        <v>122</v>
      </c>
      <c r="D6" s="85">
        <f>'3 lentele'!T15</f>
        <v>2</v>
      </c>
    </row>
    <row r="7" spans="2:4" ht="15">
      <c r="B7" s="55" t="s">
        <v>123</v>
      </c>
      <c r="C7" s="29" t="s">
        <v>129</v>
      </c>
      <c r="D7" s="86">
        <f>'3 lentele'!W10+'3 lentele'!W11+'3 lentele'!W12+'3 lentele'!W14+'3 lentele'!W15+'3 lentele'!W16</f>
        <v>0.209895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G6" sqref="G6"/>
    </sheetView>
  </sheetViews>
  <sheetFormatPr defaultColWidth="9.140625" defaultRowHeight="15"/>
  <cols>
    <col min="2" max="2" width="18.00390625" style="0" customWidth="1"/>
    <col min="3" max="3" width="27.8515625" style="0" customWidth="1"/>
    <col min="6" max="6" width="10.8515625" style="0" customWidth="1"/>
    <col min="7" max="7" width="11.00390625" style="0" customWidth="1"/>
    <col min="8" max="8" width="11.8515625" style="0" customWidth="1"/>
    <col min="9" max="9" width="12.28125" style="0" customWidth="1"/>
    <col min="10" max="10" width="13.00390625" style="0" customWidth="1"/>
    <col min="11" max="11" width="14.57421875" style="0" customWidth="1"/>
  </cols>
  <sheetData>
    <row r="2" ht="15">
      <c r="B2" s="6" t="s">
        <v>82</v>
      </c>
    </row>
    <row r="4" spans="2:11" ht="15">
      <c r="B4" s="12"/>
      <c r="C4" s="12" t="s">
        <v>74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46</v>
      </c>
      <c r="K4" s="12" t="s">
        <v>11</v>
      </c>
    </row>
    <row r="5" spans="2:11" ht="63.75">
      <c r="B5" s="19" t="s">
        <v>75</v>
      </c>
      <c r="C5" s="19" t="s">
        <v>45</v>
      </c>
      <c r="D5" s="12"/>
      <c r="E5" s="12"/>
      <c r="F5" s="12"/>
      <c r="G5" s="12"/>
      <c r="H5" s="12"/>
      <c r="I5" s="12"/>
      <c r="J5" s="12"/>
      <c r="K5" s="12"/>
    </row>
    <row r="6" spans="2:11" ht="15">
      <c r="B6" s="7" t="s">
        <v>100</v>
      </c>
      <c r="C6" s="82" t="s">
        <v>130</v>
      </c>
      <c r="D6" s="16">
        <v>0</v>
      </c>
      <c r="E6" s="17">
        <v>0</v>
      </c>
      <c r="F6" s="16">
        <v>0</v>
      </c>
      <c r="G6" s="17">
        <f>'1 lentele'!I13</f>
        <v>325955.65</v>
      </c>
      <c r="H6" s="17">
        <f>'1 lentele'!K13</f>
        <v>2980613.9699999997</v>
      </c>
      <c r="I6" s="17">
        <f>'1 lentele'!M13</f>
        <v>0</v>
      </c>
      <c r="J6" s="17">
        <f>'1 lentele'!O13</f>
        <v>0</v>
      </c>
      <c r="K6" s="17">
        <f>SUM(D6:J6)</f>
        <v>3306569.6199999996</v>
      </c>
    </row>
    <row r="8" ht="15">
      <c r="G8" s="3"/>
    </row>
    <row r="22" ht="15">
      <c r="L22">
        <v>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"/>
  <sheetViews>
    <sheetView zoomScalePageLayoutView="0" workbookViewId="0" topLeftCell="A1">
      <selection activeCell="G6" sqref="G6"/>
    </sheetView>
  </sheetViews>
  <sheetFormatPr defaultColWidth="9.140625" defaultRowHeight="15"/>
  <cols>
    <col min="2" max="2" width="18.00390625" style="0" customWidth="1"/>
    <col min="3" max="3" width="25.140625" style="0" customWidth="1"/>
    <col min="4" max="4" width="10.7109375" style="0" customWidth="1"/>
    <col min="5" max="5" width="11.00390625" style="0" customWidth="1"/>
    <col min="6" max="6" width="10.57421875" style="0" customWidth="1"/>
    <col min="7" max="7" width="12.7109375" style="0" customWidth="1"/>
    <col min="8" max="8" width="12.421875" style="0" customWidth="1"/>
    <col min="9" max="9" width="11.57421875" style="0" customWidth="1"/>
    <col min="10" max="10" width="12.28125" style="0" customWidth="1"/>
    <col min="11" max="11" width="14.8515625" style="0" customWidth="1"/>
  </cols>
  <sheetData>
    <row r="2" ht="15">
      <c r="B2" s="6" t="s">
        <v>83</v>
      </c>
    </row>
    <row r="4" spans="2:11" ht="15">
      <c r="B4" s="12"/>
      <c r="C4" s="12" t="s">
        <v>74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46</v>
      </c>
      <c r="K4" s="12" t="s">
        <v>11</v>
      </c>
    </row>
    <row r="5" spans="2:11" ht="63.75">
      <c r="B5" s="19" t="s">
        <v>76</v>
      </c>
      <c r="C5" s="19" t="s">
        <v>77</v>
      </c>
      <c r="D5" s="12"/>
      <c r="E5" s="12"/>
      <c r="F5" s="12"/>
      <c r="G5" s="12"/>
      <c r="H5" s="12"/>
      <c r="I5" s="12"/>
      <c r="J5" s="12"/>
      <c r="K5" s="12"/>
    </row>
    <row r="6" spans="2:11" ht="15">
      <c r="B6" s="7" t="s">
        <v>100</v>
      </c>
      <c r="C6" s="50" t="s">
        <v>130</v>
      </c>
      <c r="D6" s="16">
        <f>'5 lentele'!D6</f>
        <v>0</v>
      </c>
      <c r="E6" s="17">
        <f>D6+'5 lentele'!E6</f>
        <v>0</v>
      </c>
      <c r="F6" s="16">
        <f>E6+'5 lentele'!F6</f>
        <v>0</v>
      </c>
      <c r="G6" s="17">
        <f>F6+'5 lentele'!G6</f>
        <v>325955.65</v>
      </c>
      <c r="H6" s="17">
        <f>G6+'5 lentele'!H6</f>
        <v>3306569.6199999996</v>
      </c>
      <c r="I6" s="17">
        <f>H6+'5 lentele'!I6</f>
        <v>3306569.6199999996</v>
      </c>
      <c r="J6" s="17">
        <f>I6+'5 lentele'!J6</f>
        <v>3306569.6199999996</v>
      </c>
      <c r="K6" s="17">
        <f>J6</f>
        <v>3306569.6199999996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"/>
  <sheetViews>
    <sheetView zoomScalePageLayoutView="0" workbookViewId="0" topLeftCell="A1">
      <selection activeCell="F5" sqref="F5"/>
    </sheetView>
  </sheetViews>
  <sheetFormatPr defaultColWidth="9.140625" defaultRowHeight="15"/>
  <cols>
    <col min="3" max="3" width="67.00390625" style="0" customWidth="1"/>
    <col min="4" max="4" width="18.28125" style="0" customWidth="1"/>
    <col min="5" max="5" width="18.00390625" style="0" customWidth="1"/>
    <col min="6" max="6" width="19.00390625" style="0" customWidth="1"/>
  </cols>
  <sheetData>
    <row r="2" ht="15">
      <c r="B2" s="6" t="s">
        <v>78</v>
      </c>
    </row>
    <row r="4" spans="2:6" ht="51">
      <c r="B4" s="18" t="s">
        <v>43</v>
      </c>
      <c r="C4" s="18" t="s">
        <v>47</v>
      </c>
      <c r="D4" s="18" t="s">
        <v>48</v>
      </c>
      <c r="E4" s="18" t="s">
        <v>49</v>
      </c>
      <c r="F4" s="18" t="s">
        <v>50</v>
      </c>
    </row>
    <row r="5" spans="2:6" ht="15">
      <c r="B5" s="87">
        <v>12</v>
      </c>
      <c r="C5" s="88" t="s">
        <v>131</v>
      </c>
      <c r="D5" s="26">
        <v>7</v>
      </c>
      <c r="E5" s="26">
        <v>7</v>
      </c>
      <c r="F5" s="27">
        <f>'2 lentele'!L10+'2 lentele'!L11+'2 lentele'!L12+'2 lentele'!L13+'2 lentele'!L14+'2 lentele'!L15+'2 lentele'!L16</f>
        <v>4335685.73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4">
      <selection activeCell="I15" sqref="I15:L17"/>
    </sheetView>
  </sheetViews>
  <sheetFormatPr defaultColWidth="9.140625" defaultRowHeight="15"/>
  <cols>
    <col min="1" max="1" width="8.421875" style="0" customWidth="1"/>
    <col min="2" max="2" width="26.8515625" style="0" bestFit="1" customWidth="1"/>
    <col min="3" max="7" width="7.7109375" style="0" bestFit="1" customWidth="1"/>
    <col min="8" max="8" width="8.00390625" style="0" customWidth="1"/>
    <col min="9" max="12" width="7.7109375" style="0" bestFit="1" customWidth="1"/>
  </cols>
  <sheetData>
    <row r="1" ht="16.5">
      <c r="B1" s="41" t="s">
        <v>81</v>
      </c>
    </row>
    <row r="2" ht="15.75">
      <c r="B2" s="14"/>
    </row>
    <row r="3" spans="3:13" ht="15.75">
      <c r="C3" s="14" t="s">
        <v>52</v>
      </c>
      <c r="E3" s="14"/>
      <c r="F3" s="14"/>
      <c r="G3" s="14"/>
      <c r="H3" s="14"/>
      <c r="I3" s="14"/>
      <c r="J3" s="15"/>
      <c r="K3" s="15"/>
      <c r="L3" s="15"/>
      <c r="M3" s="15"/>
    </row>
    <row r="4" spans="1:13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>
      <c r="A5" s="15" t="s">
        <v>79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0">
      <c r="A7" s="21" t="s">
        <v>43</v>
      </c>
      <c r="B7" s="22" t="s">
        <v>53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8" t="s">
        <v>6</v>
      </c>
      <c r="I7" s="28" t="s">
        <v>7</v>
      </c>
      <c r="J7" s="28" t="s">
        <v>54</v>
      </c>
      <c r="K7" s="40" t="s">
        <v>55</v>
      </c>
      <c r="L7" s="28" t="s">
        <v>56</v>
      </c>
      <c r="M7" s="15"/>
    </row>
    <row r="8" spans="1:13" ht="25.5">
      <c r="A8" s="55" t="s">
        <v>117</v>
      </c>
      <c r="B8" s="29" t="s">
        <v>118</v>
      </c>
      <c r="C8" s="23">
        <v>0</v>
      </c>
      <c r="D8" s="23">
        <v>0</v>
      </c>
      <c r="E8" s="23">
        <v>0</v>
      </c>
      <c r="F8" s="23">
        <v>0</v>
      </c>
      <c r="G8" s="34">
        <v>0</v>
      </c>
      <c r="H8" s="70">
        <v>0</v>
      </c>
      <c r="I8" s="70">
        <f>'3 lentele'!N10+'3 lentele'!N11+'3 lentele'!N12+'3 lentele'!N13+'3 lentele'!N14</f>
        <v>2.375</v>
      </c>
      <c r="J8" s="70">
        <f>'3 lentele'!N16+'3 lentele'!N15</f>
        <v>4.025</v>
      </c>
      <c r="K8" s="34">
        <v>0</v>
      </c>
      <c r="L8" s="23">
        <v>0</v>
      </c>
      <c r="M8" s="15"/>
    </row>
    <row r="9" spans="1:15" ht="38.25">
      <c r="A9" s="72" t="s">
        <v>121</v>
      </c>
      <c r="B9" s="84" t="s">
        <v>122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71">
        <v>0</v>
      </c>
      <c r="I9" s="71">
        <v>0</v>
      </c>
      <c r="J9" s="71">
        <f>'3 lentele'!T15</f>
        <v>2</v>
      </c>
      <c r="K9" s="34">
        <v>0</v>
      </c>
      <c r="L9" s="23">
        <v>0</v>
      </c>
      <c r="M9" s="15"/>
      <c r="N9" s="66"/>
      <c r="O9" s="51"/>
    </row>
    <row r="10" spans="1:15" ht="38.25">
      <c r="A10" s="55" t="s">
        <v>123</v>
      </c>
      <c r="B10" s="29" t="s">
        <v>129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71">
        <v>0</v>
      </c>
      <c r="I10" s="91">
        <f>'3 lentele'!W10+'3 lentele'!W11+'3 lentele'!W12+'3 lentele'!W14</f>
        <v>0.052895</v>
      </c>
      <c r="J10" s="91">
        <f>'3 lentele'!W16+'3 lentele'!W15</f>
        <v>0.157</v>
      </c>
      <c r="K10" s="34">
        <v>0</v>
      </c>
      <c r="L10" s="23">
        <v>0</v>
      </c>
      <c r="M10" s="15"/>
      <c r="N10" s="66"/>
      <c r="O10" s="51"/>
    </row>
    <row r="12" ht="15.75">
      <c r="A12" s="15" t="s">
        <v>80</v>
      </c>
    </row>
    <row r="14" spans="1:12" ht="30">
      <c r="A14" s="21" t="s">
        <v>43</v>
      </c>
      <c r="B14" s="22" t="s">
        <v>53</v>
      </c>
      <c r="C14" s="20" t="s">
        <v>1</v>
      </c>
      <c r="D14" s="20" t="s">
        <v>2</v>
      </c>
      <c r="E14" s="20" t="s">
        <v>3</v>
      </c>
      <c r="F14" s="20" t="s">
        <v>4</v>
      </c>
      <c r="G14" s="20" t="s">
        <v>5</v>
      </c>
      <c r="H14" s="20" t="s">
        <v>6</v>
      </c>
      <c r="I14" s="20" t="s">
        <v>7</v>
      </c>
      <c r="J14" s="20" t="s">
        <v>54</v>
      </c>
      <c r="K14" s="20" t="s">
        <v>55</v>
      </c>
      <c r="L14" s="20" t="s">
        <v>56</v>
      </c>
    </row>
    <row r="15" spans="1:12" ht="25.5">
      <c r="A15" s="55" t="s">
        <v>117</v>
      </c>
      <c r="B15" s="29" t="s">
        <v>118</v>
      </c>
      <c r="C15" s="23">
        <v>0</v>
      </c>
      <c r="D15" s="23">
        <v>0</v>
      </c>
      <c r="E15" s="23">
        <v>0</v>
      </c>
      <c r="F15" s="23">
        <v>0</v>
      </c>
      <c r="G15" s="23">
        <f aca="true" t="shared" si="0" ref="G15:L17">F15+G8</f>
        <v>0</v>
      </c>
      <c r="H15" s="70">
        <f t="shared" si="0"/>
        <v>0</v>
      </c>
      <c r="I15" s="70">
        <f t="shared" si="0"/>
        <v>2.375</v>
      </c>
      <c r="J15" s="70">
        <f t="shared" si="0"/>
        <v>6.4</v>
      </c>
      <c r="K15" s="70">
        <f t="shared" si="0"/>
        <v>6.4</v>
      </c>
      <c r="L15" s="70">
        <f t="shared" si="0"/>
        <v>6.4</v>
      </c>
    </row>
    <row r="16" spans="1:12" ht="38.25">
      <c r="A16" s="72" t="s">
        <v>121</v>
      </c>
      <c r="B16" s="84" t="s">
        <v>122</v>
      </c>
      <c r="C16" s="23">
        <f>C9</f>
        <v>0</v>
      </c>
      <c r="D16" s="23">
        <f aca="true" t="shared" si="1" ref="D16:F17">C16+D9</f>
        <v>0</v>
      </c>
      <c r="E16" s="23">
        <f t="shared" si="1"/>
        <v>0</v>
      </c>
      <c r="F16" s="23">
        <f t="shared" si="1"/>
        <v>0</v>
      </c>
      <c r="G16" s="23">
        <f t="shared" si="0"/>
        <v>0</v>
      </c>
      <c r="H16" s="89">
        <f t="shared" si="0"/>
        <v>0</v>
      </c>
      <c r="I16" s="92">
        <f t="shared" si="0"/>
        <v>0</v>
      </c>
      <c r="J16" s="92">
        <f t="shared" si="0"/>
        <v>2</v>
      </c>
      <c r="K16" s="92">
        <f t="shared" si="0"/>
        <v>2</v>
      </c>
      <c r="L16" s="92">
        <f t="shared" si="0"/>
        <v>2</v>
      </c>
    </row>
    <row r="17" spans="1:12" ht="38.25">
      <c r="A17" s="55" t="s">
        <v>123</v>
      </c>
      <c r="B17" s="29" t="s">
        <v>129</v>
      </c>
      <c r="C17" s="23">
        <f>C10</f>
        <v>0</v>
      </c>
      <c r="D17" s="23">
        <f t="shared" si="1"/>
        <v>0</v>
      </c>
      <c r="E17" s="23">
        <f t="shared" si="1"/>
        <v>0</v>
      </c>
      <c r="F17" s="23">
        <f t="shared" si="1"/>
        <v>0</v>
      </c>
      <c r="G17" s="23">
        <f t="shared" si="0"/>
        <v>0</v>
      </c>
      <c r="H17" s="89">
        <f t="shared" si="0"/>
        <v>0</v>
      </c>
      <c r="I17" s="93">
        <f t="shared" si="0"/>
        <v>0.052895</v>
      </c>
      <c r="J17" s="93">
        <f t="shared" si="0"/>
        <v>0.209895</v>
      </c>
      <c r="K17" s="93">
        <f t="shared" si="0"/>
        <v>0.209895</v>
      </c>
      <c r="L17" s="93">
        <f t="shared" si="0"/>
        <v>0.209895</v>
      </c>
    </row>
  </sheetData>
  <sheetProtection/>
  <printOptions/>
  <pageMargins left="0.7480314960629921" right="0.7086614173228346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Ingrida Švabauskienė</cp:lastModifiedBy>
  <cp:lastPrinted>2018-07-05T08:45:12Z</cp:lastPrinted>
  <dcterms:created xsi:type="dcterms:W3CDTF">2017-01-17T11:57:45Z</dcterms:created>
  <dcterms:modified xsi:type="dcterms:W3CDTF">2018-07-10T05:13:53Z</dcterms:modified>
  <cp:category/>
  <cp:version/>
  <cp:contentType/>
  <cp:contentStatus/>
</cp:coreProperties>
</file>