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9303\Desktop\lietuvosregionai\Marijampolė\2018-08-29\"/>
    </mc:Choice>
  </mc:AlternateContent>
  <bookViews>
    <workbookView xWindow="0" yWindow="0" windowWidth="28800" windowHeight="11835" activeTab="7"/>
  </bookViews>
  <sheets>
    <sheet name="1 lentele" sheetId="1" r:id="rId1"/>
    <sheet name="2 lentele" sheetId="2" r:id="rId2"/>
    <sheet name="3 lentele" sheetId="3" r:id="rId3"/>
    <sheet name="4 lentele" sheetId="5" r:id="rId4"/>
    <sheet name="5 lentele" sheetId="6" r:id="rId5"/>
    <sheet name="6 lentele" sheetId="7" r:id="rId6"/>
    <sheet name="7 lentele" sheetId="8" r:id="rId7"/>
    <sheet name="Stebėsena" sheetId="9" r:id="rId8"/>
  </sheets>
  <externalReferences>
    <externalReference r:id="rId9"/>
    <externalReference r:id="rId10"/>
    <externalReference r:id="rId11"/>
  </externalReferences>
  <definedNames>
    <definedName name="_xlnm.Print_Area" localSheetId="1">'2 lentele'!$B$2:$V$48</definedName>
    <definedName name="_xlnm.Print_Area" localSheetId="2">'3 lentele'!$B$2:$Z$42</definedName>
    <definedName name="_xlnm.Print_Area" localSheetId="7">Stebėsena!$A$1:$L$33</definedName>
    <definedName name="_xlnm.Print_Titles" localSheetId="1">'2 lentele'!$9:$10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J18" i="9" l="1"/>
  <c r="I18" i="9"/>
  <c r="H18" i="9"/>
  <c r="H33" i="9" s="1"/>
  <c r="I33" i="9" s="1"/>
  <c r="J33" i="9" s="1"/>
  <c r="K33" i="9" s="1"/>
  <c r="L33" i="9" s="1"/>
  <c r="L17" i="9"/>
  <c r="J17" i="9"/>
  <c r="I17" i="9"/>
  <c r="J16" i="9"/>
  <c r="L16" i="9"/>
  <c r="I16" i="9"/>
  <c r="H16" i="9"/>
  <c r="J15" i="9"/>
  <c r="I15" i="9"/>
  <c r="H15" i="9"/>
  <c r="J14" i="9"/>
  <c r="I14" i="9"/>
  <c r="H14" i="9"/>
  <c r="I11" i="9"/>
  <c r="I26" i="9" s="1"/>
  <c r="J26" i="9" s="1"/>
  <c r="K26" i="9" s="1"/>
  <c r="L26" i="9" s="1"/>
  <c r="I10" i="9"/>
  <c r="I25" i="9" s="1"/>
  <c r="J25" i="9" s="1"/>
  <c r="K25" i="9" s="1"/>
  <c r="L25" i="9" s="1"/>
  <c r="E32" i="9"/>
  <c r="F32" i="9" s="1"/>
  <c r="G32" i="9" s="1"/>
  <c r="H32" i="9" s="1"/>
  <c r="I32" i="9" s="1"/>
  <c r="J32" i="9" s="1"/>
  <c r="K32" i="9" s="1"/>
  <c r="L32" i="9" s="1"/>
  <c r="E31" i="9"/>
  <c r="F31" i="9" s="1"/>
  <c r="G31" i="9" s="1"/>
  <c r="H31" i="9" s="1"/>
  <c r="I31" i="9" s="1"/>
  <c r="J31" i="9" s="1"/>
  <c r="K31" i="9" s="1"/>
  <c r="L31" i="9" s="1"/>
  <c r="E30" i="9"/>
  <c r="F30" i="9" s="1"/>
  <c r="G30" i="9" s="1"/>
  <c r="H30" i="9" s="1"/>
  <c r="I30" i="9" s="1"/>
  <c r="J30" i="9" s="1"/>
  <c r="K30" i="9" s="1"/>
  <c r="L30" i="9" s="1"/>
  <c r="E29" i="9"/>
  <c r="F29" i="9" s="1"/>
  <c r="G29" i="9" s="1"/>
  <c r="H29" i="9" s="1"/>
  <c r="I29" i="9" s="1"/>
  <c r="J29" i="9" s="1"/>
  <c r="J8" i="6"/>
  <c r="I8" i="6"/>
  <c r="H8" i="6"/>
  <c r="D15" i="5"/>
  <c r="D14" i="5"/>
  <c r="D13" i="5"/>
  <c r="D12" i="5"/>
  <c r="D8" i="5"/>
  <c r="D7" i="5"/>
  <c r="H31" i="3"/>
  <c r="E31" i="3"/>
  <c r="H26" i="3"/>
  <c r="E26" i="3"/>
  <c r="M38" i="1"/>
  <c r="I9" i="6" s="1"/>
  <c r="I38" i="1"/>
  <c r="G9" i="6" s="1"/>
  <c r="I31" i="1"/>
  <c r="G8" i="6" s="1"/>
  <c r="G38" i="1"/>
  <c r="F9" i="6" s="1"/>
  <c r="L44" i="2"/>
  <c r="L43" i="2"/>
  <c r="L42" i="2"/>
  <c r="L41" i="2"/>
  <c r="L38" i="1" s="1"/>
  <c r="L40" i="2"/>
  <c r="H38" i="1" s="1"/>
  <c r="L39" i="2"/>
  <c r="L38" i="2"/>
  <c r="F6" i="8" s="1"/>
  <c r="L36" i="2"/>
  <c r="F38" i="1" s="1"/>
  <c r="L30" i="2"/>
  <c r="F8" i="8" s="1"/>
  <c r="H31" i="1" l="1"/>
  <c r="F7" i="8"/>
  <c r="K29" i="9"/>
  <c r="L29" i="9" s="1"/>
  <c r="K8" i="6"/>
  <c r="G8" i="7"/>
  <c r="H8" i="7" s="1"/>
  <c r="I8" i="7" s="1"/>
  <c r="J8" i="7" s="1"/>
  <c r="K8" i="7" s="1"/>
  <c r="F9" i="7"/>
  <c r="G9" i="7" s="1"/>
  <c r="H9" i="7" s="1"/>
  <c r="I9" i="7" s="1"/>
  <c r="J9" i="7" s="1"/>
  <c r="K9" i="7" s="1"/>
  <c r="K9" i="6"/>
  <c r="Q31" i="1"/>
  <c r="P31" i="1"/>
  <c r="Q38" i="1"/>
  <c r="P38" i="1"/>
  <c r="J9" i="9" l="1"/>
  <c r="J24" i="9" s="1"/>
  <c r="K24" i="9" s="1"/>
  <c r="L24" i="9" s="1"/>
  <c r="D7" i="7"/>
  <c r="E7" i="7" s="1"/>
  <c r="F7" i="7" s="1"/>
  <c r="G7" i="7" s="1"/>
  <c r="H7" i="7" s="1"/>
  <c r="J7" i="6"/>
  <c r="H7" i="6"/>
  <c r="D6" i="5"/>
  <c r="H20" i="3"/>
  <c r="E20" i="3"/>
  <c r="M23" i="1"/>
  <c r="Q23" i="1" s="1"/>
  <c r="L23" i="2"/>
  <c r="L23" i="1" s="1"/>
  <c r="P23" i="1" s="1"/>
  <c r="F9" i="8" l="1"/>
  <c r="I7" i="6"/>
  <c r="I7" i="7" s="1"/>
  <c r="J7" i="7" s="1"/>
  <c r="K7" i="7" s="1"/>
  <c r="K7" i="6"/>
  <c r="J13" i="9"/>
  <c r="H13" i="9"/>
  <c r="H28" i="9" s="1"/>
  <c r="I28" i="9" s="1"/>
  <c r="J12" i="9"/>
  <c r="H12" i="9"/>
  <c r="H27" i="9" s="1"/>
  <c r="I27" i="9" s="1"/>
  <c r="J8" i="9"/>
  <c r="H8" i="9"/>
  <c r="H23" i="9" s="1"/>
  <c r="I23" i="9" s="1"/>
  <c r="J23" i="9" s="1"/>
  <c r="K23" i="9" s="1"/>
  <c r="L23" i="9" s="1"/>
  <c r="J28" i="9" l="1"/>
  <c r="K28" i="9" s="1"/>
  <c r="L28" i="9" s="1"/>
  <c r="J27" i="9"/>
  <c r="K27" i="9" s="1"/>
  <c r="L27" i="9" s="1"/>
  <c r="D10" i="5"/>
  <c r="D9" i="5"/>
  <c r="D5" i="5"/>
  <c r="M13" i="1"/>
  <c r="I6" i="6" s="1"/>
  <c r="I13" i="1"/>
  <c r="G6" i="6" s="1"/>
  <c r="L14" i="2" l="1"/>
  <c r="L13" i="2"/>
  <c r="L13" i="1" s="1"/>
  <c r="L12" i="2"/>
  <c r="L11" i="2"/>
  <c r="H13" i="1" l="1"/>
  <c r="Q13" i="1"/>
  <c r="H6" i="6" l="1"/>
  <c r="P13" i="1" l="1"/>
  <c r="F10" i="8" s="1"/>
  <c r="I9" i="3" l="1"/>
  <c r="J9" i="3"/>
  <c r="K9" i="3"/>
  <c r="H9" i="3"/>
  <c r="E9" i="3"/>
  <c r="J6" i="6" l="1"/>
  <c r="K6" i="6" s="1"/>
  <c r="D6" i="7"/>
  <c r="E6" i="7" s="1"/>
  <c r="F6" i="7" l="1"/>
  <c r="G6" i="7" s="1"/>
  <c r="H6" i="7" s="1"/>
  <c r="I6" i="7" l="1"/>
  <c r="J6" i="7" s="1"/>
  <c r="K6" i="7" s="1"/>
</calcChain>
</file>

<file path=xl/sharedStrings.xml><?xml version="1.0" encoding="utf-8"?>
<sst xmlns="http://schemas.openxmlformats.org/spreadsheetml/2006/main" count="964" uniqueCount="214">
  <si>
    <t>4. PRIEMONIŲ PLANAS</t>
  </si>
  <si>
    <t>2014 m.</t>
  </si>
  <si>
    <t>2015 m.</t>
  </si>
  <si>
    <t>2016 m.</t>
  </si>
  <si>
    <t>2017 m.</t>
  </si>
  <si>
    <t>2018 m.</t>
  </si>
  <si>
    <t>2019 m.</t>
  </si>
  <si>
    <t>2020 m.</t>
  </si>
  <si>
    <t>Iš viso 2014-2020 m. (be rezervinių projektų)</t>
  </si>
  <si>
    <t>Nr.</t>
  </si>
  <si>
    <t>Lėšų poreikis:</t>
  </si>
  <si>
    <t>Iš viso</t>
  </si>
  <si>
    <t>ES lėšos</t>
  </si>
  <si>
    <t>Požymiai</t>
  </si>
  <si>
    <t>Projekto etapai</t>
  </si>
  <si>
    <t>Projektas</t>
  </si>
  <si>
    <t>Ministerija</t>
  </si>
  <si>
    <t>Įgyvendinimo teritorija</t>
  </si>
  <si>
    <t>Veiksmų programos įgyvendinimo plano priemonė arba  Kaimo plėtros programos priemonė (Nr.)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</si>
  <si>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</si>
  <si>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</si>
  <si>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</si>
  <si>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</si>
  <si>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</si>
  <si>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</si>
  <si>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</si>
  <si>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</si>
  <si>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</si>
  <si>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</si>
  <si>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-</t>
  </si>
  <si>
    <t>*** rez. – rezervinis projektas.</t>
  </si>
  <si>
    <t>R</t>
  </si>
  <si>
    <t>pagr.</t>
  </si>
  <si>
    <t>Produkto vertinimo kriterijus (I) (pavadinimas)</t>
  </si>
  <si>
    <t>Siekiama reikšmė (I)</t>
  </si>
  <si>
    <t>Kodas (II)</t>
  </si>
  <si>
    <t>Siekiama reikšmė (II)</t>
  </si>
  <si>
    <t>Kodas (III)</t>
  </si>
  <si>
    <t>Siekiama reikšmė (III)</t>
  </si>
  <si>
    <t>Kodas (IV)</t>
  </si>
  <si>
    <t>Siekiama reikšmė (IV)</t>
  </si>
  <si>
    <t>Produkto vertinimo kriterijus (II) (pavadinimas)</t>
  </si>
  <si>
    <t>Produkto vertinimo kriterijus (IV) (pavadinimas)</t>
  </si>
  <si>
    <t>Kodas</t>
  </si>
  <si>
    <r>
      <t xml:space="preserve">Siekiama reikšmė </t>
    </r>
    <r>
      <rPr>
        <i/>
        <sz val="10"/>
        <color theme="1"/>
        <rFont val="Times New Roman"/>
        <family val="1"/>
      </rPr>
      <t>(projektams priskirtų kriterijų reikšmių suma)</t>
    </r>
  </si>
  <si>
    <t>Veiksmų programos įgyvendinimo plano priemonės pavadinimas</t>
  </si>
  <si>
    <t xml:space="preserve">2020 m. 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</si>
  <si>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</si>
  <si>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</si>
  <si>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</si>
  <si>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</si>
  <si>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PRODUKTO VERTINIMO KRITERIJŲ PASIEKIMO GRAFIKAS</t>
  </si>
  <si>
    <t>Vertinimo kriterijaus pavadinimas</t>
  </si>
  <si>
    <t>2021 m.</t>
  </si>
  <si>
    <t>2022 m.</t>
  </si>
  <si>
    <t>2023 m.</t>
  </si>
  <si>
    <t>Lėšų poreikis ir finansavimo šaltiniai (Eur)</t>
  </si>
  <si>
    <t>Marijampolės savivaldybė</t>
  </si>
  <si>
    <t>Produkto vertinimo kriterijus (III) (pavadinimas)</t>
  </si>
  <si>
    <t>1 lentelė. Priemonės, joms įgyvendinti reikalingų lėšų poreikis ir finansavimo šaltiniai (paskirstyta pagal planuojamą sutarčių sudarymą).</t>
  </si>
  <si>
    <t xml:space="preserve">Unikalus numeris**** </t>
  </si>
  <si>
    <t>** ITI – projektas, įgyvendinamas pagal integruotą teritorijų vystymo programą; RSP – regioninės svarbos projektas.</t>
  </si>
  <si>
    <t>****Unikalus numeris sudaromas iš kodų.</t>
  </si>
  <si>
    <t>Pareiškėjas / projekto vykdytojas</t>
  </si>
  <si>
    <t>R/V/KT *</t>
  </si>
  <si>
    <t>ITI, RSP **</t>
  </si>
  <si>
    <t>Kita tarptautinė finansinė parama</t>
  </si>
  <si>
    <t>2 lentelė. Projektams įgyvendinti reikalingų lėšų poreikis, finansavimo šaltiniai ir pagrindinių projektų įgyvendinimo etapų terminai.</t>
  </si>
  <si>
    <t>3 lentelė. Projektams priskirti produkto ir rezultato vertinimo kriterijai.</t>
  </si>
  <si>
    <t>Unikalus numeris</t>
  </si>
  <si>
    <t>Kodas (I)*</t>
  </si>
  <si>
    <t xml:space="preserve">* ES finansinės paramos lėšomis finansuojamiems projektams sudaromas pagal Veiksmų programos arba Kaimo plėtros programos kodavimo taisykles. </t>
  </si>
  <si>
    <t>4 lentelė. Numatomų sukurti produktų ir rezultatų (siektinų produkto ir rezultato vertinimo kriterijų reikšmių) suvestinė.</t>
  </si>
  <si>
    <t>Produkto ir rezultato vertinimo kriterijus (pavadinimas)</t>
  </si>
  <si>
    <t>Metai:</t>
  </si>
  <si>
    <t>Veiksmų programos įgyvendinimo plano priemonė ir Kaimo plėtros programos priemonė (Nr.)</t>
  </si>
  <si>
    <t>Veiksmų programos įgyvendinimo plano ir Kaimo plėtros programos priemonė (Nr.)</t>
  </si>
  <si>
    <t>Veiksmų programos ir Kaimo plėtros programos priemonės pavadinimas</t>
  </si>
  <si>
    <t>7 lentelė. Veiklos grupių suvestinė</t>
  </si>
  <si>
    <t>4 lentelė. Siektinos produkto ir rezultato vertinimo kriterijų reikšmės atitinkamais metais.</t>
  </si>
  <si>
    <t>5 lentelė. Siektinos produkto ir rezultato vertinimo kriterijų reikšmės kaupiamuoju būdu (nuo plano įgyvendinimo pradžios).</t>
  </si>
  <si>
    <t>PLANO ĮGYVENDINIMO STEBĖSENA</t>
  </si>
  <si>
    <t xml:space="preserve">5 lentelė. Lėšų paskirstymas pagal Veiksmų programos įgyvendinimo plano priemones ir Kaimo plėtros programos priemones </t>
  </si>
  <si>
    <t xml:space="preserve">6 lentelė. Lėšų paskirstymas pagal Veiksmų programos įgyvendinimo plano priemones ir Kaimo plėtros programos priemones </t>
  </si>
  <si>
    <t>Marijampolės savivaldybės administracija</t>
  </si>
  <si>
    <t>1.03.</t>
  </si>
  <si>
    <t>Tikslas: Didinti gyventojų gerovę ir socialinę aprėptį bei ugdyti sveiką gyvenseną</t>
  </si>
  <si>
    <t>1.03.01</t>
  </si>
  <si>
    <t>Uždavinys: Siekti vaiko ir šeimos gerovės</t>
  </si>
  <si>
    <t>1.03.01.01</t>
  </si>
  <si>
    <t xml:space="preserve">Priemonė: Socialinių paslaugų infrastruktūros plėtra </t>
  </si>
  <si>
    <t>Prioritetas: Žmogus ir visuomenė</t>
  </si>
  <si>
    <t>1.03.01.01.01.</t>
  </si>
  <si>
    <t>Socialinių paslaugų infrastruktūros plėtra Kazlų Rūdoje</t>
  </si>
  <si>
    <t>VšĮ Kazlų Rūdos socialinės paramo centras</t>
  </si>
  <si>
    <t>Socialinės apsaugos ir darbo ministerija</t>
  </si>
  <si>
    <t>Kazlų Rūdos savivaldybė</t>
  </si>
  <si>
    <t>08.1.1-CPVA-R-407</t>
  </si>
  <si>
    <t>1.03.01.01.02.</t>
  </si>
  <si>
    <t>Socialinių paslaugų infrastruktūros plėtra Marijampolės savivaldybėje</t>
  </si>
  <si>
    <t>1.03.01.01.03.</t>
  </si>
  <si>
    <t>Socialinių paslaugų infrastruktūros plėtra Šakių rajone</t>
  </si>
  <si>
    <t>Šakių rajono savivaldybė</t>
  </si>
  <si>
    <t>1.03.01.01.04.</t>
  </si>
  <si>
    <t>Socialinių paslaugų infrastruktūros plėtra Vilkaviškio rajono savivaldybėje</t>
  </si>
  <si>
    <t>Gudkaimio kaimo bendruomenė</t>
  </si>
  <si>
    <t>Vilkaviškio rajono savivaldybė</t>
  </si>
  <si>
    <t>P.S.361</t>
  </si>
  <si>
    <t>Investicijas 
gavusių 
socialinių 
paslaugų 
infrastruktūros 
objektų skaičius</t>
  </si>
  <si>
    <t>R.N.403</t>
  </si>
  <si>
    <t>Tikslinių grupių asmenys, gavę tiesioginės naudos iš investicijų į socialinių paslaugų infrastruktūrą</t>
  </si>
  <si>
    <t>R.N.404</t>
  </si>
  <si>
    <t>Investicijas gavusiose įstaigose esančios vietos socialinių paslaugų gavėjams</t>
  </si>
  <si>
    <t>VšĮ Kudirkos Naumiesčio parapijos socialinės pagalbos centras</t>
  </si>
  <si>
    <t>R04-4407-275000-4071</t>
  </si>
  <si>
    <t>R04-4407-270200-4072</t>
  </si>
  <si>
    <t>R04-4407-270000-4073</t>
  </si>
  <si>
    <t>R04-4407-270000-4074</t>
  </si>
  <si>
    <t>Investicijas gavusių socialinių paslaugų infrastruktūros objektų skaičius</t>
  </si>
  <si>
    <t>Socialinių ir sveikatos paslaugų infrastruktūra</t>
  </si>
  <si>
    <t>Viešųjų pastatų energinio efektyvumo didinimas</t>
  </si>
  <si>
    <t>Kita (nepriskirta kitoms grupėms) viešoji infrastruktūra ar paslaugos</t>
  </si>
  <si>
    <t>1.</t>
  </si>
  <si>
    <t>2.</t>
  </si>
  <si>
    <t>Prioritetas: Ekonomikos skatinimas</t>
  </si>
  <si>
    <t>2.01.</t>
  </si>
  <si>
    <t>Tikslas: Sukurti tvarią, tolygią ir efektyvią ekonominę infrastruktūrą</t>
  </si>
  <si>
    <t>2.01.01.</t>
  </si>
  <si>
    <t>Uždavinys: Plėtoti modernią transporto infrastruktūrą ir darnų judumą</t>
  </si>
  <si>
    <t>2.01.01.01.</t>
  </si>
  <si>
    <t>Priemonė: Darnaus judumo priemonių diegimas</t>
  </si>
  <si>
    <t>2.01.01.01.01</t>
  </si>
  <si>
    <t>R04-5514-190000-5141</t>
  </si>
  <si>
    <t>Darnaus judumo priemonių diegimas Marijampolės mieste</t>
  </si>
  <si>
    <t>Marijampolės savivaldybės adminitracija</t>
  </si>
  <si>
    <t>Susisiekimo ministerija</t>
  </si>
  <si>
    <t xml:space="preserve">04.5.1-TID-R-514 </t>
  </si>
  <si>
    <t>P.S.323</t>
  </si>
  <si>
    <t>Įgyvendintos darnaus judumo priemonės</t>
  </si>
  <si>
    <t xml:space="preserve">R/V/KT </t>
  </si>
  <si>
    <t xml:space="preserve">ITI,   RSP </t>
  </si>
  <si>
    <t>rez.</t>
  </si>
  <si>
    <t>Darnaus judumo priemonių diegimas</t>
  </si>
  <si>
    <t>Darnaus judumo priemonės miestuose (pėsčiųjų ir dviračių takų infrastruktūra, Park and Ride, Bike and Ride aikštelės, elektromobilių įkrovimo stotelių įrengimas ir kita)</t>
  </si>
  <si>
    <t>2.01.03.</t>
  </si>
  <si>
    <t>Uždavinys: Skatinti darnų išteklių naudojimą</t>
  </si>
  <si>
    <t>2.01.03.01.</t>
  </si>
  <si>
    <t>Priemonė: Paviršinių nuotekų sistemų tvarkymas</t>
  </si>
  <si>
    <t>2.01.03.03.</t>
  </si>
  <si>
    <t>Priemonė: Geriamojo vandens tiekimo ir nuotekų tvarkymo sistemų renovavimas ir plėtra, įmonių valdymo tobulinimas</t>
  </si>
  <si>
    <t>2.01.03.01.01</t>
  </si>
  <si>
    <t>R04-0007-080000-0071</t>
  </si>
  <si>
    <t>Marijampolės miesto paviršinių nuotekų sistemų inventorizacija, rekonstrukcija ir plėtra</t>
  </si>
  <si>
    <t>UAB "Sūduvos vandenys"</t>
  </si>
  <si>
    <t>Aplinkos ministerija</t>
  </si>
  <si>
    <t>05.1.1-APVA-R-007</t>
  </si>
  <si>
    <t>2.01.03.03.01.</t>
  </si>
  <si>
    <t>R04-0014-070600-0141</t>
  </si>
  <si>
    <t>Vandens tiekimo ir nuotekų tinklų renovavimas ir plėtra Kazlų Rūdos savivaldybėje (Ąžuolų Būdoje, Antanave, Plutiškėse, Kazlų Rūdoje ir Bagotojoje)</t>
  </si>
  <si>
    <t>UAB „Kazlų Rūdos komunalininkas“</t>
  </si>
  <si>
    <t>05.3.2-APVA-R-014</t>
  </si>
  <si>
    <t>2.01.03.03.02.</t>
  </si>
  <si>
    <t>R04-0014-070600-0142</t>
  </si>
  <si>
    <t>Vandens tiekimo ir nuotekų tvarkymo sistemų renovavimas ir plėtra Šakių rajone</t>
  </si>
  <si>
    <t>UAB "Šakių vandenys"</t>
  </si>
  <si>
    <t>2.01.03.03.03.</t>
  </si>
  <si>
    <t>R04-0014-060700-0143</t>
  </si>
  <si>
    <t>Geriamojo vandens tiekimo ir nuotekų tvarkymo sistemų renovavimas ir plėtra Kalvarijos savivaldybėje</t>
  </si>
  <si>
    <t>UAB "Kalvarijos 
komunalininkas"</t>
  </si>
  <si>
    <t xml:space="preserve">Kalvarijos savivaldybė
</t>
  </si>
  <si>
    <t>2.01.03.03.04.</t>
  </si>
  <si>
    <t>R04-0014-070600-0144</t>
  </si>
  <si>
    <t>Vandentiekio ir nuotekų tinklų rekonstrukcija ir plėtra Marijampolės savivaldybėje</t>
  </si>
  <si>
    <t>2.01.03.03.05.</t>
  </si>
  <si>
    <t>R04-0014-070600-0145</t>
  </si>
  <si>
    <t>Geriamojo vandens tiekimo ir nuotekų tvarkymo sistemų renovavimas ir plėtra Vilkaviškio rajone</t>
  </si>
  <si>
    <t>UAB "Vilkaviškio vandenys"</t>
  </si>
  <si>
    <t>2.01.03.03.06.</t>
  </si>
  <si>
    <t>R04-0014-070000-0146</t>
  </si>
  <si>
    <t>Vandens tiekimo ir nuotekų sistemų renovavimas ir plėtra Kazlų Rūdos savivaldybėje (Ąžuolų Būdoje, Antanave) bei tinklų inventorizacija.</t>
  </si>
  <si>
    <t>2.01.03.03.07.</t>
  </si>
  <si>
    <t>R04-0014-070000-0147</t>
  </si>
  <si>
    <t>Vandens gerinimo įrenginių statyba Kalvarijos savivaldybės Liubavo ir Sangrūdos kaimuose</t>
  </si>
  <si>
    <t>2.01.03.03.08.</t>
  </si>
  <si>
    <t>R04-0014-070000-0148</t>
  </si>
  <si>
    <t>Nuotekų tvarkymo sistemų statyba ir plėtra Marijampolės savivaldybėje</t>
  </si>
  <si>
    <t>2.01.03.03.09.</t>
  </si>
  <si>
    <t>R04-0014-070600-0149</t>
  </si>
  <si>
    <t>Geriamojo vandens tiekimo ir nuotekų surinkimo tinklų įrengimas Vilkaviškio rajone, II etapas</t>
  </si>
  <si>
    <t>P.S.328</t>
  </si>
  <si>
    <t>Lietaus nuotėkio plotas, iš kurio surenkamam paviršiniam (lietaus) vandeniui tvarkyti, įrengta ir (ar) rekonstruota infrastruktūra (ha)</t>
  </si>
  <si>
    <t>P.N.028</t>
  </si>
  <si>
    <t>Inventorizuota neapskaityto paviršinių nuotekų nuotakyno dalis (proc.)</t>
  </si>
  <si>
    <t>Kodas (V)</t>
  </si>
  <si>
    <t>Produkto vertinimo kriterijus (V) (pavadinimas)</t>
  </si>
  <si>
    <t>Siekiama reikšmė (V)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</si>
  <si>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</si>
  <si>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</si>
  <si>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</si>
  <si>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</si>
  <si>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</si>
  <si>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</si>
  <si>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</si>
  <si>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</si>
  <si>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P.S.333</t>
  </si>
  <si>
    <t>Rekonstruotų vandens tiekimo ir nuotekų surinkimo tinklų ilgis (Km)</t>
  </si>
  <si>
    <t xml:space="preserve"> - </t>
  </si>
  <si>
    <t>Paviršinių nuotekų sistemų tvarkymas</t>
  </si>
  <si>
    <t>Geriamojo vandens tiekimo ir nuotekų tvarkymo sistemų renovavimas ir plėtra, įmonių valdymo tobulinimas</t>
  </si>
  <si>
    <t>Vandentvarka (esamų geriamo vandens ir nuotekų tinklų modernizavimas)</t>
  </si>
  <si>
    <t>Vandentvarka (naujų tinklų įrengimas)</t>
  </si>
  <si>
    <t>Lietaus nuotekų sistemų modernizavimas ir plėtra</t>
  </si>
  <si>
    <t>UAB "Kalvarijos komunalininkas"</t>
  </si>
  <si>
    <t xml:space="preserve">Socialinių paslaugų infrastruktūros plėtra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</si>
</sst>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/mm"/>
    <numFmt numFmtId="165" formatCode="#,##0.0000000"/>
  </numFmts>
  <fonts count="2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</font>
    <font>
      <sz val="10"/>
      <name val="MS Sans Serif"/>
    </font>
    <font>
      <sz val="14"/>
      <color theme="8" tint="-0.249977111117893"/>
      <name val="Times New Roman"/>
      <family val="1"/>
    </font>
    <font>
      <sz val="10"/>
      <color rgb="FFFF0000"/>
      <name val="Times New Roman"/>
      <family val="1"/>
    </font>
    <font>
      <b/>
      <sz val="13"/>
      <color theme="1"/>
      <name val="Times New Roman"/>
      <family val="1"/>
      <charset val="186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4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4" fontId="3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/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Border="1"/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Border="1"/>
    <xf numFmtId="0" fontId="16" fillId="2" borderId="0" xfId="0" applyFont="1" applyFill="1" applyBorder="1"/>
    <xf numFmtId="0" fontId="15" fillId="0" borderId="0" xfId="0" applyFont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17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4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2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10" fillId="0" borderId="0" xfId="0" applyFont="1" applyFill="1" applyAlignment="1"/>
    <xf numFmtId="0" fontId="22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164" fontId="23" fillId="0" borderId="1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" xfId="0" applyNumberFormat="1" applyFont="1" applyFill="1" applyBorder="1" applyAlignment="1" applyProtection="1">
      <alignment horizontal="center" vertical="top" wrapText="1"/>
      <protection locked="0"/>
    </xf>
    <xf numFmtId="4" fontId="9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0" fontId="21" fillId="0" borderId="0" xfId="0" applyFont="1" applyBorder="1"/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7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/>
    </xf>
    <xf numFmtId="0" fontId="26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ldas/Desktop/20180320_3_priedas_R-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s\BENDRAS\RP_Taryba\Posedziu%20medziaga\2018\New%20folder\MRPP_pakeit_R-514_R-007_R-014_R-407\20180723_MRPP_papildym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s\BENDRAS\MRP_Planas\MRPP%202014-2020\Derinimas_Minister\R-014\201806\Rastas_AM_VRM_del_MRPP_derinimo\201807011_MRPP_pakeitimas_007_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>
        <row r="7">
          <cell r="E7" t="str">
            <v>Pareiškėjas /  projekto vykdytojas</v>
          </cell>
          <cell r="H7" t="str">
            <v>Veiksmų programos įgyvendinimo plano priemonė arba  Kaimo plėtros programos priemonė (Nr.)</v>
          </cell>
          <cell r="I7" t="str">
            <v xml:space="preserve">R/V/KT </v>
          </cell>
          <cell r="J7" t="str">
            <v xml:space="preserve">ITI,   RSP </v>
          </cell>
          <cell r="K7" t="str">
            <v>rez.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e"/>
      <sheetName val="2 lentele"/>
      <sheetName val="3 lentele"/>
      <sheetName val="4 lentele"/>
      <sheetName val="5 lentele"/>
      <sheetName val="6 lentele"/>
      <sheetName val="7 lentele"/>
      <sheetName val="Stebėsena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e"/>
      <sheetName val="2 lentele"/>
      <sheetName val="3 lentele"/>
      <sheetName val="4 lentele"/>
      <sheetName val="5 lentele"/>
      <sheetName val="6 lentele"/>
      <sheetName val="7 lentele"/>
      <sheetName val="Stebėsena"/>
    </sheetNames>
    <sheetDataSet>
      <sheetData sheetId="0">
        <row r="15">
          <cell r="K15">
            <v>0</v>
          </cell>
          <cell r="M15">
            <v>0</v>
          </cell>
          <cell r="O1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workbookViewId="0">
      <selection activeCell="E14" sqref="E14"/>
    </sheetView>
  </sheetViews>
  <sheetFormatPr defaultRowHeight="12.75" x14ac:dyDescent="0.2"/>
  <cols>
    <col min="1" max="1" width="8" style="3" customWidth="1"/>
    <col min="2" max="2" width="11.5703125" style="3" customWidth="1"/>
    <col min="3" max="3" width="12.28515625" style="3" customWidth="1"/>
    <col min="4" max="5" width="9.140625" style="3"/>
    <col min="6" max="7" width="14.28515625" style="3" bestFit="1" customWidth="1"/>
    <col min="8" max="8" width="12.140625" style="3" customWidth="1"/>
    <col min="9" max="9" width="11.140625" style="3" customWidth="1"/>
    <col min="10" max="13" width="13.140625" style="3" bestFit="1" customWidth="1"/>
    <col min="14" max="15" width="9.140625" style="3"/>
    <col min="16" max="16" width="13.28515625" style="3" customWidth="1"/>
    <col min="17" max="17" width="10.85546875" style="3" customWidth="1"/>
    <col min="18" max="16384" width="9.140625" style="3"/>
  </cols>
  <sheetData>
    <row r="1" spans="2:17" s="5" customFormat="1" ht="15.75" x14ac:dyDescent="0.25"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2:17" s="5" customFormat="1" ht="15.75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7" ht="15.75" x14ac:dyDescent="0.25">
      <c r="B3" s="5" t="s">
        <v>59</v>
      </c>
    </row>
    <row r="4" spans="2:17" x14ac:dyDescent="0.2">
      <c r="B4" s="6"/>
    </row>
    <row r="5" spans="2:17" ht="15" x14ac:dyDescent="0.25">
      <c r="B5" s="63" t="s">
        <v>122</v>
      </c>
      <c r="C5" s="64" t="s">
        <v>91</v>
      </c>
      <c r="D5" s="65"/>
    </row>
    <row r="6" spans="2:17" ht="15" x14ac:dyDescent="0.25">
      <c r="B6" s="66" t="s">
        <v>85</v>
      </c>
      <c r="C6" s="67" t="s">
        <v>86</v>
      </c>
      <c r="D6" s="65"/>
    </row>
    <row r="7" spans="2:17" ht="15" x14ac:dyDescent="0.25">
      <c r="B7" s="66" t="s">
        <v>87</v>
      </c>
      <c r="C7" s="67" t="s">
        <v>88</v>
      </c>
      <c r="D7" s="65"/>
    </row>
    <row r="8" spans="2:17" ht="15" x14ac:dyDescent="0.25">
      <c r="B8" s="66" t="s">
        <v>89</v>
      </c>
      <c r="C8" s="67" t="s">
        <v>90</v>
      </c>
      <c r="D8" s="65"/>
    </row>
    <row r="9" spans="2:17" x14ac:dyDescent="0.2">
      <c r="B9" s="2"/>
      <c r="C9" s="2"/>
    </row>
    <row r="10" spans="2:17" x14ac:dyDescent="0.2">
      <c r="B10" s="1" t="s">
        <v>10</v>
      </c>
    </row>
    <row r="11" spans="2:17" ht="28.5" customHeight="1" x14ac:dyDescent="0.2">
      <c r="B11" s="151" t="s">
        <v>1</v>
      </c>
      <c r="C11" s="151"/>
      <c r="D11" s="151" t="s">
        <v>2</v>
      </c>
      <c r="E11" s="151"/>
      <c r="F11" s="151" t="s">
        <v>3</v>
      </c>
      <c r="G11" s="151"/>
      <c r="H11" s="151" t="s">
        <v>4</v>
      </c>
      <c r="I11" s="151"/>
      <c r="J11" s="151" t="s">
        <v>5</v>
      </c>
      <c r="K11" s="151"/>
      <c r="L11" s="151" t="s">
        <v>6</v>
      </c>
      <c r="M11" s="151"/>
      <c r="N11" s="151" t="s">
        <v>7</v>
      </c>
      <c r="O11" s="151"/>
      <c r="P11" s="152" t="s">
        <v>8</v>
      </c>
      <c r="Q11" s="152"/>
    </row>
    <row r="12" spans="2:17" x14ac:dyDescent="0.2">
      <c r="B12" s="29" t="s">
        <v>11</v>
      </c>
      <c r="C12" s="29" t="s">
        <v>12</v>
      </c>
      <c r="D12" s="29" t="s">
        <v>11</v>
      </c>
      <c r="E12" s="29" t="s">
        <v>12</v>
      </c>
      <c r="F12" s="29" t="s">
        <v>11</v>
      </c>
      <c r="G12" s="29" t="s">
        <v>12</v>
      </c>
      <c r="H12" s="29" t="s">
        <v>11</v>
      </c>
      <c r="I12" s="29" t="s">
        <v>12</v>
      </c>
      <c r="J12" s="29" t="s">
        <v>11</v>
      </c>
      <c r="K12" s="29" t="s">
        <v>12</v>
      </c>
      <c r="L12" s="29" t="s">
        <v>11</v>
      </c>
      <c r="M12" s="29" t="s">
        <v>12</v>
      </c>
      <c r="N12" s="29" t="s">
        <v>11</v>
      </c>
      <c r="O12" s="29" t="s">
        <v>12</v>
      </c>
      <c r="P12" s="29" t="s">
        <v>11</v>
      </c>
      <c r="Q12" s="29" t="s">
        <v>12</v>
      </c>
    </row>
    <row r="13" spans="2:17" x14ac:dyDescent="0.2"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19">
        <f>'2 lentele'!L11+'2 lentele'!L12+'2 lentele'!L14</f>
        <v>852074.03</v>
      </c>
      <c r="I13" s="28">
        <f>'2 lentele'!Q11+'2 lentele'!Q12+'2 lentele'!Q14</f>
        <v>724262.92</v>
      </c>
      <c r="J13" s="28">
        <v>0</v>
      </c>
      <c r="K13" s="28">
        <v>0</v>
      </c>
      <c r="L13" s="28">
        <f>'2 lentele'!L13</f>
        <v>191181</v>
      </c>
      <c r="M13" s="28">
        <f>'2 lentele'!Q13</f>
        <v>162503.85</v>
      </c>
      <c r="N13" s="28">
        <v>0</v>
      </c>
      <c r="O13" s="28">
        <v>0</v>
      </c>
      <c r="P13" s="19">
        <f>F13+H13+J13+L13</f>
        <v>1043255.03</v>
      </c>
      <c r="Q13" s="28">
        <f>G13+I13+K13+M13</f>
        <v>886766.77</v>
      </c>
    </row>
    <row r="14" spans="2:17" x14ac:dyDescent="0.2">
      <c r="B14" s="6"/>
    </row>
    <row r="15" spans="2:17" ht="15" x14ac:dyDescent="0.25">
      <c r="B15" s="63" t="s">
        <v>123</v>
      </c>
      <c r="C15" s="64" t="s">
        <v>124</v>
      </c>
      <c r="D15" s="65"/>
    </row>
    <row r="16" spans="2:17" ht="15" x14ac:dyDescent="0.25">
      <c r="B16" s="66" t="s">
        <v>125</v>
      </c>
      <c r="C16" s="67" t="s">
        <v>126</v>
      </c>
      <c r="D16" s="65"/>
    </row>
    <row r="17" spans="2:17" ht="15" x14ac:dyDescent="0.25">
      <c r="B17" s="66" t="s">
        <v>127</v>
      </c>
      <c r="C17" s="67" t="s">
        <v>128</v>
      </c>
      <c r="D17" s="65"/>
    </row>
    <row r="18" spans="2:17" ht="15" x14ac:dyDescent="0.25">
      <c r="B18" s="66" t="s">
        <v>129</v>
      </c>
      <c r="C18" s="67" t="s">
        <v>130</v>
      </c>
      <c r="D18" s="65"/>
    </row>
    <row r="19" spans="2:17" x14ac:dyDescent="0.2">
      <c r="B19" s="2"/>
      <c r="C19" s="2"/>
    </row>
    <row r="20" spans="2:17" x14ac:dyDescent="0.2">
      <c r="B20" s="1" t="s">
        <v>10</v>
      </c>
    </row>
    <row r="21" spans="2:17" x14ac:dyDescent="0.2">
      <c r="B21" s="151" t="s">
        <v>1</v>
      </c>
      <c r="C21" s="151"/>
      <c r="D21" s="151" t="s">
        <v>2</v>
      </c>
      <c r="E21" s="151"/>
      <c r="F21" s="151" t="s">
        <v>3</v>
      </c>
      <c r="G21" s="151"/>
      <c r="H21" s="151" t="s">
        <v>4</v>
      </c>
      <c r="I21" s="151"/>
      <c r="J21" s="151" t="s">
        <v>5</v>
      </c>
      <c r="K21" s="151"/>
      <c r="L21" s="151" t="s">
        <v>6</v>
      </c>
      <c r="M21" s="151"/>
      <c r="N21" s="151" t="s">
        <v>7</v>
      </c>
      <c r="O21" s="151"/>
      <c r="P21" s="152" t="s">
        <v>8</v>
      </c>
      <c r="Q21" s="152"/>
    </row>
    <row r="22" spans="2:17" x14ac:dyDescent="0.2">
      <c r="B22" s="29" t="s">
        <v>11</v>
      </c>
      <c r="C22" s="29" t="s">
        <v>12</v>
      </c>
      <c r="D22" s="29" t="s">
        <v>11</v>
      </c>
      <c r="E22" s="29" t="s">
        <v>12</v>
      </c>
      <c r="F22" s="29" t="s">
        <v>11</v>
      </c>
      <c r="G22" s="29" t="s">
        <v>12</v>
      </c>
      <c r="H22" s="29" t="s">
        <v>11</v>
      </c>
      <c r="I22" s="29" t="s">
        <v>12</v>
      </c>
      <c r="J22" s="29" t="s">
        <v>11</v>
      </c>
      <c r="K22" s="29" t="s">
        <v>12</v>
      </c>
      <c r="L22" s="29" t="s">
        <v>11</v>
      </c>
      <c r="M22" s="29" t="s">
        <v>12</v>
      </c>
      <c r="N22" s="29" t="s">
        <v>11</v>
      </c>
      <c r="O22" s="29" t="s">
        <v>12</v>
      </c>
      <c r="P22" s="29" t="s">
        <v>11</v>
      </c>
      <c r="Q22" s="29" t="s">
        <v>12</v>
      </c>
    </row>
    <row r="23" spans="2:17" x14ac:dyDescent="0.2"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19">
        <v>0</v>
      </c>
      <c r="I23" s="28">
        <v>0</v>
      </c>
      <c r="J23" s="28">
        <v>0</v>
      </c>
      <c r="K23" s="28">
        <v>0</v>
      </c>
      <c r="L23" s="28">
        <f>'2 lentele'!L23</f>
        <v>993615.3</v>
      </c>
      <c r="M23" s="28">
        <f>'2 lentele'!Q23</f>
        <v>844573</v>
      </c>
      <c r="N23" s="28">
        <v>0</v>
      </c>
      <c r="O23" s="28">
        <v>0</v>
      </c>
      <c r="P23" s="19">
        <f>F23+H23+J23+L23</f>
        <v>993615.3</v>
      </c>
      <c r="Q23" s="28">
        <f>G23+I23+K23+M23</f>
        <v>844573</v>
      </c>
    </row>
    <row r="24" spans="2:17" x14ac:dyDescent="0.2">
      <c r="B24" s="6"/>
    </row>
    <row r="25" spans="2:17" ht="15.75" x14ac:dyDescent="0.25">
      <c r="B25" s="66" t="s">
        <v>144</v>
      </c>
      <c r="C25" s="67" t="s">
        <v>145</v>
      </c>
      <c r="D25" s="87"/>
    </row>
    <row r="26" spans="2:17" ht="15.75" x14ac:dyDescent="0.25">
      <c r="B26" s="66" t="s">
        <v>146</v>
      </c>
      <c r="C26" s="67" t="s">
        <v>147</v>
      </c>
      <c r="D26" s="87"/>
    </row>
    <row r="27" spans="2:17" x14ac:dyDescent="0.2">
      <c r="B27" s="2"/>
      <c r="C27" s="2"/>
    </row>
    <row r="28" spans="2:17" x14ac:dyDescent="0.2">
      <c r="B28" s="1" t="s">
        <v>10</v>
      </c>
    </row>
    <row r="29" spans="2:17" x14ac:dyDescent="0.2">
      <c r="B29" s="151" t="s">
        <v>1</v>
      </c>
      <c r="C29" s="151"/>
      <c r="D29" s="151" t="s">
        <v>2</v>
      </c>
      <c r="E29" s="151"/>
      <c r="F29" s="151" t="s">
        <v>3</v>
      </c>
      <c r="G29" s="151"/>
      <c r="H29" s="151" t="s">
        <v>4</v>
      </c>
      <c r="I29" s="151"/>
      <c r="J29" s="151" t="s">
        <v>5</v>
      </c>
      <c r="K29" s="151"/>
      <c r="L29" s="151" t="s">
        <v>6</v>
      </c>
      <c r="M29" s="151"/>
      <c r="N29" s="151" t="s">
        <v>7</v>
      </c>
      <c r="O29" s="151"/>
      <c r="P29" s="152" t="s">
        <v>8</v>
      </c>
      <c r="Q29" s="152"/>
    </row>
    <row r="30" spans="2:17" x14ac:dyDescent="0.2">
      <c r="B30" s="29" t="s">
        <v>11</v>
      </c>
      <c r="C30" s="29" t="s">
        <v>12</v>
      </c>
      <c r="D30" s="29" t="s">
        <v>11</v>
      </c>
      <c r="E30" s="29" t="s">
        <v>12</v>
      </c>
      <c r="F30" s="29" t="s">
        <v>11</v>
      </c>
      <c r="G30" s="29" t="s">
        <v>12</v>
      </c>
      <c r="H30" s="29" t="s">
        <v>11</v>
      </c>
      <c r="I30" s="29" t="s">
        <v>12</v>
      </c>
      <c r="J30" s="29" t="s">
        <v>11</v>
      </c>
      <c r="K30" s="29" t="s">
        <v>12</v>
      </c>
      <c r="L30" s="29" t="s">
        <v>11</v>
      </c>
      <c r="M30" s="29" t="s">
        <v>12</v>
      </c>
      <c r="N30" s="29" t="s">
        <v>11</v>
      </c>
      <c r="O30" s="29" t="s">
        <v>12</v>
      </c>
      <c r="P30" s="29" t="s">
        <v>11</v>
      </c>
      <c r="Q30" s="29" t="s">
        <v>12</v>
      </c>
    </row>
    <row r="31" spans="2:17" x14ac:dyDescent="0.2"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19">
        <f>'2 lentele'!L30</f>
        <v>2559135.1500000004</v>
      </c>
      <c r="I31" s="28">
        <f>'2 lentele'!Q30</f>
        <v>2175264.87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19">
        <f>F31+H31+J31+L31</f>
        <v>2559135.1500000004</v>
      </c>
      <c r="Q31" s="28">
        <f>G31+I31+K31+M31</f>
        <v>2175264.87</v>
      </c>
    </row>
    <row r="32" spans="2:17" x14ac:dyDescent="0.2">
      <c r="B32" s="6"/>
    </row>
    <row r="33" spans="2:17" ht="14.25" x14ac:dyDescent="0.2">
      <c r="B33" s="138" t="s">
        <v>148</v>
      </c>
      <c r="C33" s="139" t="s">
        <v>149</v>
      </c>
      <c r="G33" s="106"/>
      <c r="H33" s="106"/>
      <c r="I33" s="106"/>
      <c r="J33" s="106"/>
      <c r="K33" s="106"/>
      <c r="L33" s="106"/>
      <c r="M33" s="106"/>
      <c r="N33" s="106"/>
      <c r="O33" s="106"/>
      <c r="P33" s="107"/>
      <c r="Q33" s="107"/>
    </row>
    <row r="34" spans="2:17" ht="15.75" x14ac:dyDescent="0.25">
      <c r="B34" s="105"/>
      <c r="C34" s="16"/>
      <c r="G34" s="106"/>
      <c r="H34" s="106"/>
      <c r="I34" s="106"/>
      <c r="J34" s="106"/>
      <c r="K34" s="106"/>
      <c r="L34" s="106"/>
      <c r="M34" s="106"/>
      <c r="N34" s="106"/>
      <c r="O34" s="106"/>
      <c r="P34" s="107"/>
      <c r="Q34" s="107"/>
    </row>
    <row r="35" spans="2:17" x14ac:dyDescent="0.2">
      <c r="B35" s="1" t="s">
        <v>10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7"/>
      <c r="Q35" s="107"/>
    </row>
    <row r="36" spans="2:17" x14ac:dyDescent="0.2">
      <c r="B36" s="147" t="s">
        <v>1</v>
      </c>
      <c r="C36" s="148"/>
      <c r="D36" s="147" t="s">
        <v>2</v>
      </c>
      <c r="E36" s="148"/>
      <c r="F36" s="147" t="s">
        <v>3</v>
      </c>
      <c r="G36" s="148"/>
      <c r="H36" s="147" t="s">
        <v>4</v>
      </c>
      <c r="I36" s="148"/>
      <c r="J36" s="147" t="s">
        <v>5</v>
      </c>
      <c r="K36" s="148"/>
      <c r="L36" s="147" t="s">
        <v>6</v>
      </c>
      <c r="M36" s="148"/>
      <c r="N36" s="147" t="s">
        <v>7</v>
      </c>
      <c r="O36" s="148"/>
      <c r="P36" s="149" t="s">
        <v>8</v>
      </c>
      <c r="Q36" s="150"/>
    </row>
    <row r="37" spans="2:17" x14ac:dyDescent="0.2">
      <c r="B37" s="88" t="s">
        <v>11</v>
      </c>
      <c r="C37" s="88" t="s">
        <v>12</v>
      </c>
      <c r="D37" s="88" t="s">
        <v>11</v>
      </c>
      <c r="E37" s="88" t="s">
        <v>12</v>
      </c>
      <c r="F37" s="88" t="s">
        <v>11</v>
      </c>
      <c r="G37" s="88" t="s">
        <v>12</v>
      </c>
      <c r="H37" s="88" t="s">
        <v>11</v>
      </c>
      <c r="I37" s="88" t="s">
        <v>12</v>
      </c>
      <c r="J37" s="88" t="s">
        <v>11</v>
      </c>
      <c r="K37" s="88" t="s">
        <v>12</v>
      </c>
      <c r="L37" s="88" t="s">
        <v>11</v>
      </c>
      <c r="M37" s="88" t="s">
        <v>12</v>
      </c>
      <c r="N37" s="88" t="s">
        <v>11</v>
      </c>
      <c r="O37" s="88" t="s">
        <v>12</v>
      </c>
      <c r="P37" s="108" t="s">
        <v>11</v>
      </c>
      <c r="Q37" s="108" t="s">
        <v>12</v>
      </c>
    </row>
    <row r="38" spans="2:17" x14ac:dyDescent="0.2">
      <c r="B38" s="28">
        <v>0</v>
      </c>
      <c r="C38" s="28">
        <v>0</v>
      </c>
      <c r="D38" s="28">
        <v>0</v>
      </c>
      <c r="E38" s="28">
        <v>0</v>
      </c>
      <c r="F38" s="28">
        <f>'2 lentele'!L36</f>
        <v>845515.15</v>
      </c>
      <c r="G38" s="28">
        <f>'2 lentele'!Q36</f>
        <v>575597.03</v>
      </c>
      <c r="H38" s="28">
        <f>'2 lentele'!L37+'2 lentele'!L38+'2 lentele'!L39+'2 lentele'!L40</f>
        <v>7955973.8300000001</v>
      </c>
      <c r="I38" s="28">
        <f>'2 lentele'!Q37+'2 lentele'!Q38+'2 lentele'!Q39+'2 lentele'!Q40</f>
        <v>5065831.01</v>
      </c>
      <c r="J38" s="28">
        <v>0</v>
      </c>
      <c r="K38" s="28">
        <v>0</v>
      </c>
      <c r="L38" s="28">
        <f>'2 lentele'!L41+'2 lentele'!L42+'2 lentele'!L43+'2 lentele'!L44</f>
        <v>2709958.17</v>
      </c>
      <c r="M38" s="28">
        <f>'2 lentele'!Q41+'2 lentele'!Q42+'2 lentele'!Q43+'2 lentele'!Q44</f>
        <v>1769881.53</v>
      </c>
      <c r="N38" s="28">
        <v>0</v>
      </c>
      <c r="O38" s="28">
        <v>0</v>
      </c>
      <c r="P38" s="98">
        <f>B38+D38+F38+H38+J38+L38+N38</f>
        <v>11511447.15</v>
      </c>
      <c r="Q38" s="109">
        <f>C38+E38+G38+I38+K38+M38+O38</f>
        <v>7411309.5700000003</v>
      </c>
    </row>
  </sheetData>
  <mergeCells count="33">
    <mergeCell ref="L11:M11"/>
    <mergeCell ref="N11:O11"/>
    <mergeCell ref="P11:Q11"/>
    <mergeCell ref="B1:O1"/>
    <mergeCell ref="B11:C11"/>
    <mergeCell ref="D11:E11"/>
    <mergeCell ref="F11:G11"/>
    <mergeCell ref="H11:I11"/>
    <mergeCell ref="J11:K11"/>
    <mergeCell ref="L21:M21"/>
    <mergeCell ref="N21:O21"/>
    <mergeCell ref="P21:Q21"/>
    <mergeCell ref="B29:C29"/>
    <mergeCell ref="D29:E29"/>
    <mergeCell ref="F29:G29"/>
    <mergeCell ref="H29:I29"/>
    <mergeCell ref="J29:K29"/>
    <mergeCell ref="L29:M29"/>
    <mergeCell ref="N29:O29"/>
    <mergeCell ref="P29:Q29"/>
    <mergeCell ref="B21:C21"/>
    <mergeCell ref="D21:E21"/>
    <mergeCell ref="F21:G21"/>
    <mergeCell ref="H21:I21"/>
    <mergeCell ref="J21:K21"/>
    <mergeCell ref="L36:M36"/>
    <mergeCell ref="N36:O36"/>
    <mergeCell ref="P36:Q36"/>
    <mergeCell ref="B36:C36"/>
    <mergeCell ref="D36:E36"/>
    <mergeCell ref="F36:G36"/>
    <mergeCell ref="H36:I36"/>
    <mergeCell ref="J36:K36"/>
  </mergeCells>
  <pageMargins left="0.23622047244094491" right="0.23622047244094491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8"/>
  <sheetViews>
    <sheetView view="pageBreakPreview" zoomScale="60" zoomScaleNormal="80" workbookViewId="0">
      <selection activeCell="G18" sqref="G18"/>
    </sheetView>
  </sheetViews>
  <sheetFormatPr defaultRowHeight="12.75" x14ac:dyDescent="0.2"/>
  <cols>
    <col min="1" max="1" width="7.85546875" style="3" customWidth="1"/>
    <col min="2" max="2" width="14.140625" style="3" customWidth="1"/>
    <col min="3" max="3" width="15.140625" style="3" customWidth="1"/>
    <col min="4" max="4" width="25.42578125" style="3" customWidth="1"/>
    <col min="5" max="5" width="14.7109375" style="3" bestFit="1" customWidth="1"/>
    <col min="6" max="6" width="12.140625" style="3" customWidth="1"/>
    <col min="7" max="7" width="14.7109375" style="3" bestFit="1" customWidth="1"/>
    <col min="8" max="8" width="13.7109375" style="3" bestFit="1" customWidth="1"/>
    <col min="9" max="9" width="9.7109375" style="3" bestFit="1" customWidth="1"/>
    <col min="10" max="10" width="11.42578125" style="3" bestFit="1" customWidth="1"/>
    <col min="11" max="11" width="7" style="3" bestFit="1" customWidth="1"/>
    <col min="12" max="12" width="12.28515625" style="3" customWidth="1"/>
    <col min="13" max="13" width="13.5703125" style="3" customWidth="1"/>
    <col min="14" max="14" width="10" style="40" customWidth="1"/>
    <col min="15" max="15" width="11.28515625" style="40" customWidth="1"/>
    <col min="16" max="16" width="9.140625" style="3" customWidth="1"/>
    <col min="17" max="17" width="15.7109375" style="40" customWidth="1"/>
    <col min="18" max="18" width="13.42578125" style="3" bestFit="1" customWidth="1"/>
    <col min="19" max="19" width="14.85546875" style="3" customWidth="1"/>
    <col min="20" max="20" width="16.7109375" style="3" customWidth="1"/>
    <col min="21" max="21" width="14.5703125" style="3" customWidth="1"/>
    <col min="22" max="22" width="12.140625" style="3" customWidth="1"/>
    <col min="23" max="23" width="18.140625" style="3" customWidth="1"/>
    <col min="24" max="24" width="17.28515625" style="3" customWidth="1"/>
    <col min="25" max="25" width="14.85546875" style="3" customWidth="1"/>
    <col min="26" max="26" width="10.5703125" style="3" customWidth="1"/>
    <col min="27" max="16384" width="9.140625" style="3"/>
  </cols>
  <sheetData>
    <row r="2" spans="2:25" ht="18.75" x14ac:dyDescent="0.3">
      <c r="B2" s="52" t="s">
        <v>67</v>
      </c>
      <c r="C2" s="52"/>
    </row>
    <row r="3" spans="2:25" ht="18.75" x14ac:dyDescent="0.3">
      <c r="B3" s="52"/>
      <c r="C3" s="52"/>
    </row>
    <row r="4" spans="2:25" ht="15.75" x14ac:dyDescent="0.25">
      <c r="B4" s="103" t="s">
        <v>122</v>
      </c>
      <c r="C4" s="104" t="s">
        <v>91</v>
      </c>
      <c r="D4" s="87"/>
    </row>
    <row r="5" spans="2:25" ht="15.75" x14ac:dyDescent="0.25">
      <c r="B5" s="103" t="s">
        <v>85</v>
      </c>
      <c r="C5" s="104" t="s">
        <v>86</v>
      </c>
      <c r="D5" s="87"/>
    </row>
    <row r="6" spans="2:25" ht="15.75" x14ac:dyDescent="0.25">
      <c r="B6" s="103" t="s">
        <v>87</v>
      </c>
      <c r="C6" s="104" t="s">
        <v>88</v>
      </c>
      <c r="D6" s="87"/>
    </row>
    <row r="7" spans="2:25" ht="15.75" x14ac:dyDescent="0.25">
      <c r="B7" s="5" t="s">
        <v>89</v>
      </c>
      <c r="C7" s="5" t="s">
        <v>90</v>
      </c>
      <c r="D7" s="87"/>
    </row>
    <row r="8" spans="2:25" ht="15.75" x14ac:dyDescent="0.25">
      <c r="B8" s="5"/>
      <c r="C8" s="5"/>
      <c r="D8" s="87"/>
    </row>
    <row r="9" spans="2:25" x14ac:dyDescent="0.2">
      <c r="B9" s="152" t="s">
        <v>13</v>
      </c>
      <c r="C9" s="152"/>
      <c r="D9" s="152"/>
      <c r="E9" s="152"/>
      <c r="F9" s="152"/>
      <c r="G9" s="152"/>
      <c r="H9" s="152"/>
      <c r="I9" s="152"/>
      <c r="J9" s="152"/>
      <c r="K9" s="152"/>
      <c r="L9" s="152" t="s">
        <v>56</v>
      </c>
      <c r="M9" s="152"/>
      <c r="N9" s="152"/>
      <c r="O9" s="152"/>
      <c r="P9" s="152"/>
      <c r="Q9" s="152"/>
      <c r="R9" s="41"/>
      <c r="S9" s="152" t="s">
        <v>14</v>
      </c>
      <c r="T9" s="152"/>
      <c r="U9" s="152"/>
      <c r="V9" s="152"/>
    </row>
    <row r="10" spans="2:25" ht="102" x14ac:dyDescent="0.2">
      <c r="B10" s="15" t="s">
        <v>9</v>
      </c>
      <c r="C10" s="41" t="s">
        <v>60</v>
      </c>
      <c r="D10" s="15" t="s">
        <v>15</v>
      </c>
      <c r="E10" s="15" t="s">
        <v>63</v>
      </c>
      <c r="F10" s="15" t="s">
        <v>16</v>
      </c>
      <c r="G10" s="15" t="s">
        <v>17</v>
      </c>
      <c r="H10" s="15" t="s">
        <v>18</v>
      </c>
      <c r="I10" s="15" t="s">
        <v>64</v>
      </c>
      <c r="J10" s="15" t="s">
        <v>65</v>
      </c>
      <c r="K10" s="15" t="s">
        <v>19</v>
      </c>
      <c r="L10" s="15" t="s">
        <v>20</v>
      </c>
      <c r="M10" s="15" t="s">
        <v>21</v>
      </c>
      <c r="N10" s="62" t="s">
        <v>22</v>
      </c>
      <c r="O10" s="62" t="s">
        <v>23</v>
      </c>
      <c r="P10" s="15" t="s">
        <v>24</v>
      </c>
      <c r="Q10" s="62" t="s">
        <v>12</v>
      </c>
      <c r="R10" s="41" t="s">
        <v>66</v>
      </c>
      <c r="S10" s="41" t="s">
        <v>25</v>
      </c>
      <c r="T10" s="15" t="s">
        <v>26</v>
      </c>
      <c r="U10" s="15" t="s">
        <v>27</v>
      </c>
      <c r="V10" s="15" t="s">
        <v>28</v>
      </c>
      <c r="W10" s="4"/>
    </row>
    <row r="11" spans="2:25" s="40" customFormat="1" ht="51" x14ac:dyDescent="0.2">
      <c r="B11" s="37" t="s">
        <v>92</v>
      </c>
      <c r="C11" s="90" t="s">
        <v>114</v>
      </c>
      <c r="D11" s="37" t="s">
        <v>93</v>
      </c>
      <c r="E11" s="37" t="s">
        <v>94</v>
      </c>
      <c r="F11" s="37" t="s">
        <v>95</v>
      </c>
      <c r="G11" s="37" t="s">
        <v>96</v>
      </c>
      <c r="H11" s="37" t="s">
        <v>97</v>
      </c>
      <c r="I11" s="91" t="s">
        <v>31</v>
      </c>
      <c r="J11" s="91" t="s">
        <v>29</v>
      </c>
      <c r="K11" s="91" t="s">
        <v>32</v>
      </c>
      <c r="L11" s="19">
        <f>M11+N11+O11+P11+Q11</f>
        <v>78314.27</v>
      </c>
      <c r="M11" s="19">
        <v>0</v>
      </c>
      <c r="N11" s="19">
        <v>11747.14</v>
      </c>
      <c r="O11" s="19">
        <v>0</v>
      </c>
      <c r="P11" s="19">
        <v>0</v>
      </c>
      <c r="Q11" s="19">
        <v>66567.13</v>
      </c>
      <c r="R11" s="92">
        <v>0</v>
      </c>
      <c r="S11" s="93">
        <v>42662</v>
      </c>
      <c r="T11" s="93">
        <v>42738</v>
      </c>
      <c r="U11" s="93">
        <v>42843</v>
      </c>
      <c r="V11" s="94">
        <v>2019</v>
      </c>
      <c r="W11" s="72"/>
    </row>
    <row r="12" spans="2:25" s="40" customFormat="1" ht="51" x14ac:dyDescent="0.2">
      <c r="B12" s="37" t="s">
        <v>98</v>
      </c>
      <c r="C12" s="37" t="s">
        <v>115</v>
      </c>
      <c r="D12" s="37" t="s">
        <v>99</v>
      </c>
      <c r="E12" s="37" t="s">
        <v>84</v>
      </c>
      <c r="F12" s="37" t="s">
        <v>95</v>
      </c>
      <c r="G12" s="37" t="s">
        <v>57</v>
      </c>
      <c r="H12" s="37" t="s">
        <v>97</v>
      </c>
      <c r="I12" s="91" t="s">
        <v>31</v>
      </c>
      <c r="J12" s="91" t="s">
        <v>29</v>
      </c>
      <c r="K12" s="91" t="s">
        <v>32</v>
      </c>
      <c r="L12" s="19">
        <f t="shared" ref="L12:L14" si="0">M12+N12+O12+P12+Q12</f>
        <v>424473.92000000004</v>
      </c>
      <c r="M12" s="19">
        <v>63671.09</v>
      </c>
      <c r="N12" s="19">
        <v>0</v>
      </c>
      <c r="O12" s="19">
        <v>0</v>
      </c>
      <c r="P12" s="19">
        <v>0</v>
      </c>
      <c r="Q12" s="19">
        <v>360802.83</v>
      </c>
      <c r="R12" s="19">
        <v>0</v>
      </c>
      <c r="S12" s="93">
        <v>42724</v>
      </c>
      <c r="T12" s="93">
        <v>42796</v>
      </c>
      <c r="U12" s="93">
        <v>42898</v>
      </c>
      <c r="V12" s="94">
        <v>2019</v>
      </c>
      <c r="W12" s="71"/>
      <c r="X12" s="71"/>
      <c r="Y12" s="71"/>
    </row>
    <row r="13" spans="2:25" s="40" customFormat="1" ht="69.75" customHeight="1" x14ac:dyDescent="0.2">
      <c r="B13" s="7" t="s">
        <v>100</v>
      </c>
      <c r="C13" s="37" t="s">
        <v>116</v>
      </c>
      <c r="D13" s="7" t="s">
        <v>101</v>
      </c>
      <c r="E13" s="7" t="s">
        <v>113</v>
      </c>
      <c r="F13" s="7" t="s">
        <v>95</v>
      </c>
      <c r="G13" s="7" t="s">
        <v>102</v>
      </c>
      <c r="H13" s="7" t="s">
        <v>97</v>
      </c>
      <c r="I13" s="95" t="s">
        <v>31</v>
      </c>
      <c r="J13" s="95" t="s">
        <v>29</v>
      </c>
      <c r="K13" s="95" t="s">
        <v>32</v>
      </c>
      <c r="L13" s="19">
        <f t="shared" si="0"/>
        <v>191181</v>
      </c>
      <c r="M13" s="19">
        <v>0</v>
      </c>
      <c r="N13" s="96">
        <v>28677.15</v>
      </c>
      <c r="O13" s="96">
        <v>0</v>
      </c>
      <c r="P13" s="96">
        <v>0</v>
      </c>
      <c r="Q13" s="96">
        <v>162503.85</v>
      </c>
      <c r="R13" s="19">
        <v>0</v>
      </c>
      <c r="S13" s="93">
        <v>43393</v>
      </c>
      <c r="T13" s="93">
        <v>43454</v>
      </c>
      <c r="U13" s="93">
        <v>43544</v>
      </c>
      <c r="V13" s="10">
        <v>2021</v>
      </c>
      <c r="W13" s="71"/>
      <c r="X13" s="71"/>
      <c r="Y13" s="71"/>
    </row>
    <row r="14" spans="2:25" s="40" customFormat="1" ht="51" x14ac:dyDescent="0.2">
      <c r="B14" s="7" t="s">
        <v>103</v>
      </c>
      <c r="C14" s="37" t="s">
        <v>117</v>
      </c>
      <c r="D14" s="7" t="s">
        <v>104</v>
      </c>
      <c r="E14" s="7" t="s">
        <v>105</v>
      </c>
      <c r="F14" s="7" t="s">
        <v>95</v>
      </c>
      <c r="G14" s="7" t="s">
        <v>106</v>
      </c>
      <c r="H14" s="7" t="s">
        <v>97</v>
      </c>
      <c r="I14" s="95" t="s">
        <v>31</v>
      </c>
      <c r="J14" s="95" t="s">
        <v>29</v>
      </c>
      <c r="K14" s="95" t="s">
        <v>32</v>
      </c>
      <c r="L14" s="19">
        <f t="shared" si="0"/>
        <v>349285.84</v>
      </c>
      <c r="M14" s="19">
        <v>0</v>
      </c>
      <c r="N14" s="96">
        <v>52392.88</v>
      </c>
      <c r="O14" s="96">
        <v>0</v>
      </c>
      <c r="P14" s="96">
        <v>0</v>
      </c>
      <c r="Q14" s="96">
        <v>296892.96000000002</v>
      </c>
      <c r="R14" s="19">
        <v>0</v>
      </c>
      <c r="S14" s="93">
        <v>42662</v>
      </c>
      <c r="T14" s="93">
        <v>42733</v>
      </c>
      <c r="U14" s="93">
        <v>42845</v>
      </c>
      <c r="V14" s="94">
        <v>2019</v>
      </c>
      <c r="W14" s="71"/>
      <c r="X14" s="71"/>
      <c r="Y14" s="71"/>
    </row>
    <row r="15" spans="2:25" s="40" customFormat="1" x14ac:dyDescent="0.2">
      <c r="B15" s="56"/>
      <c r="C15" s="58"/>
      <c r="D15" s="54"/>
      <c r="E15" s="57"/>
      <c r="F15" s="57"/>
      <c r="G15" s="57"/>
      <c r="H15" s="59"/>
      <c r="I15" s="53"/>
      <c r="J15" s="53"/>
      <c r="K15" s="53"/>
      <c r="L15" s="60"/>
      <c r="M15" s="60"/>
      <c r="N15" s="60"/>
      <c r="O15" s="60"/>
      <c r="P15" s="60"/>
      <c r="Q15" s="60"/>
      <c r="R15" s="60"/>
      <c r="S15" s="61"/>
      <c r="T15" s="61"/>
      <c r="U15" s="61"/>
      <c r="V15" s="53"/>
    </row>
    <row r="16" spans="2:25" ht="15.75" x14ac:dyDescent="0.2">
      <c r="B16" s="103" t="s">
        <v>123</v>
      </c>
      <c r="C16" s="104" t="s">
        <v>124</v>
      </c>
    </row>
    <row r="17" spans="2:22" ht="15.75" x14ac:dyDescent="0.2">
      <c r="B17" s="103" t="s">
        <v>125</v>
      </c>
      <c r="C17" s="104" t="s">
        <v>126</v>
      </c>
    </row>
    <row r="18" spans="2:22" ht="15.75" x14ac:dyDescent="0.2">
      <c r="B18" s="103" t="s">
        <v>127</v>
      </c>
      <c r="C18" s="104" t="s">
        <v>128</v>
      </c>
    </row>
    <row r="19" spans="2:22" ht="15.75" x14ac:dyDescent="0.25">
      <c r="B19" s="5" t="s">
        <v>129</v>
      </c>
      <c r="C19" s="5" t="s">
        <v>130</v>
      </c>
    </row>
    <row r="20" spans="2:22" ht="18.75" x14ac:dyDescent="0.3">
      <c r="B20" s="55"/>
      <c r="C20" s="55"/>
    </row>
    <row r="21" spans="2:22" x14ac:dyDescent="0.2">
      <c r="B21" s="152" t="s">
        <v>13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 t="s">
        <v>56</v>
      </c>
      <c r="M21" s="152"/>
      <c r="N21" s="152"/>
      <c r="O21" s="152"/>
      <c r="P21" s="152"/>
      <c r="Q21" s="152"/>
      <c r="R21" s="89"/>
      <c r="S21" s="152" t="s">
        <v>14</v>
      </c>
      <c r="T21" s="152"/>
      <c r="U21" s="152"/>
      <c r="V21" s="152"/>
    </row>
    <row r="22" spans="2:22" ht="102" x14ac:dyDescent="0.2">
      <c r="B22" s="89" t="s">
        <v>9</v>
      </c>
      <c r="C22" s="89" t="s">
        <v>60</v>
      </c>
      <c r="D22" s="89" t="s">
        <v>15</v>
      </c>
      <c r="E22" s="89" t="s">
        <v>63</v>
      </c>
      <c r="F22" s="89" t="s">
        <v>16</v>
      </c>
      <c r="G22" s="89" t="s">
        <v>17</v>
      </c>
      <c r="H22" s="89" t="s">
        <v>18</v>
      </c>
      <c r="I22" s="89" t="s">
        <v>64</v>
      </c>
      <c r="J22" s="89" t="s">
        <v>65</v>
      </c>
      <c r="K22" s="89" t="s">
        <v>19</v>
      </c>
      <c r="L22" s="89" t="s">
        <v>20</v>
      </c>
      <c r="M22" s="89" t="s">
        <v>21</v>
      </c>
      <c r="N22" s="62" t="s">
        <v>22</v>
      </c>
      <c r="O22" s="62" t="s">
        <v>23</v>
      </c>
      <c r="P22" s="89" t="s">
        <v>24</v>
      </c>
      <c r="Q22" s="62" t="s">
        <v>12</v>
      </c>
      <c r="R22" s="89" t="s">
        <v>66</v>
      </c>
      <c r="S22" s="89" t="s">
        <v>25</v>
      </c>
      <c r="T22" s="89" t="s">
        <v>26</v>
      </c>
      <c r="U22" s="89" t="s">
        <v>27</v>
      </c>
      <c r="V22" s="89" t="s">
        <v>28</v>
      </c>
    </row>
    <row r="23" spans="2:22" ht="38.25" x14ac:dyDescent="0.2">
      <c r="B23" s="37" t="s">
        <v>131</v>
      </c>
      <c r="C23" s="37" t="s">
        <v>132</v>
      </c>
      <c r="D23" s="97" t="s">
        <v>133</v>
      </c>
      <c r="E23" s="90" t="s">
        <v>134</v>
      </c>
      <c r="F23" s="90" t="s">
        <v>135</v>
      </c>
      <c r="G23" s="97" t="s">
        <v>57</v>
      </c>
      <c r="H23" s="97" t="s">
        <v>136</v>
      </c>
      <c r="I23" s="91" t="s">
        <v>31</v>
      </c>
      <c r="J23" s="91" t="s">
        <v>29</v>
      </c>
      <c r="K23" s="91" t="s">
        <v>32</v>
      </c>
      <c r="L23" s="98">
        <f>M23+N23+O23+Q23</f>
        <v>993615.3</v>
      </c>
      <c r="M23" s="98">
        <v>149042.29999999999</v>
      </c>
      <c r="N23" s="98">
        <v>0</v>
      </c>
      <c r="O23" s="98">
        <v>0</v>
      </c>
      <c r="P23" s="98">
        <v>0</v>
      </c>
      <c r="Q23" s="98">
        <v>844573</v>
      </c>
      <c r="R23" s="98">
        <v>0</v>
      </c>
      <c r="S23" s="99">
        <v>43404</v>
      </c>
      <c r="T23" s="93">
        <v>43738</v>
      </c>
      <c r="U23" s="93">
        <v>43830</v>
      </c>
      <c r="V23" s="100">
        <v>2021</v>
      </c>
    </row>
    <row r="25" spans="2:22" ht="15.75" x14ac:dyDescent="0.2">
      <c r="B25" s="103" t="s">
        <v>144</v>
      </c>
      <c r="C25" s="104" t="s">
        <v>145</v>
      </c>
    </row>
    <row r="26" spans="2:22" ht="15.75" x14ac:dyDescent="0.25">
      <c r="B26" s="5" t="s">
        <v>146</v>
      </c>
      <c r="C26" s="5" t="s">
        <v>147</v>
      </c>
    </row>
    <row r="27" spans="2:22" ht="18.75" x14ac:dyDescent="0.3">
      <c r="B27" s="55"/>
      <c r="C27" s="55"/>
    </row>
    <row r="28" spans="2:22" x14ac:dyDescent="0.2">
      <c r="B28" s="152" t="s">
        <v>13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 t="s">
        <v>56</v>
      </c>
      <c r="M28" s="152"/>
      <c r="N28" s="152"/>
      <c r="O28" s="152"/>
      <c r="P28" s="152"/>
      <c r="Q28" s="152"/>
      <c r="R28" s="89"/>
      <c r="S28" s="152" t="s">
        <v>14</v>
      </c>
      <c r="T28" s="152"/>
      <c r="U28" s="152"/>
      <c r="V28" s="152"/>
    </row>
    <row r="29" spans="2:22" ht="102" x14ac:dyDescent="0.2">
      <c r="B29" s="89" t="s">
        <v>9</v>
      </c>
      <c r="C29" s="89" t="s">
        <v>60</v>
      </c>
      <c r="D29" s="89" t="s">
        <v>15</v>
      </c>
      <c r="E29" s="89" t="s">
        <v>63</v>
      </c>
      <c r="F29" s="89" t="s">
        <v>16</v>
      </c>
      <c r="G29" s="89" t="s">
        <v>17</v>
      </c>
      <c r="H29" s="89" t="s">
        <v>18</v>
      </c>
      <c r="I29" s="89" t="s">
        <v>64</v>
      </c>
      <c r="J29" s="89" t="s">
        <v>65</v>
      </c>
      <c r="K29" s="89" t="s">
        <v>19</v>
      </c>
      <c r="L29" s="89" t="s">
        <v>20</v>
      </c>
      <c r="M29" s="89" t="s">
        <v>21</v>
      </c>
      <c r="N29" s="62" t="s">
        <v>22</v>
      </c>
      <c r="O29" s="62" t="s">
        <v>23</v>
      </c>
      <c r="P29" s="89" t="s">
        <v>24</v>
      </c>
      <c r="Q29" s="62" t="s">
        <v>12</v>
      </c>
      <c r="R29" s="89" t="s">
        <v>66</v>
      </c>
      <c r="S29" s="89" t="s">
        <v>25</v>
      </c>
      <c r="T29" s="89" t="s">
        <v>26</v>
      </c>
      <c r="U29" s="89" t="s">
        <v>27</v>
      </c>
      <c r="V29" s="89" t="s">
        <v>28</v>
      </c>
    </row>
    <row r="30" spans="2:22" ht="51" x14ac:dyDescent="0.2">
      <c r="B30" s="37" t="s">
        <v>150</v>
      </c>
      <c r="C30" s="37" t="s">
        <v>151</v>
      </c>
      <c r="D30" s="97" t="s">
        <v>152</v>
      </c>
      <c r="E30" s="90" t="s">
        <v>153</v>
      </c>
      <c r="F30" s="90" t="s">
        <v>154</v>
      </c>
      <c r="G30" s="97" t="s">
        <v>57</v>
      </c>
      <c r="H30" s="97" t="s">
        <v>155</v>
      </c>
      <c r="I30" s="91" t="s">
        <v>31</v>
      </c>
      <c r="J30" s="91" t="s">
        <v>29</v>
      </c>
      <c r="K30" s="91" t="s">
        <v>32</v>
      </c>
      <c r="L30" s="98">
        <f>M30+N30+O30+Q30</f>
        <v>2559135.1500000004</v>
      </c>
      <c r="M30" s="98">
        <v>383870.28</v>
      </c>
      <c r="N30" s="98">
        <v>0</v>
      </c>
      <c r="O30" s="98">
        <v>0</v>
      </c>
      <c r="P30" s="98">
        <v>0</v>
      </c>
      <c r="Q30" s="98">
        <v>2175264.87</v>
      </c>
      <c r="R30" s="98">
        <v>0</v>
      </c>
      <c r="S30" s="99">
        <v>42549</v>
      </c>
      <c r="T30" s="93">
        <v>42739</v>
      </c>
      <c r="U30" s="93">
        <v>42804</v>
      </c>
      <c r="V30" s="100">
        <v>2020</v>
      </c>
    </row>
    <row r="31" spans="2:22" ht="15.75" x14ac:dyDescent="0.2">
      <c r="B31" s="110"/>
      <c r="C31" s="110"/>
      <c r="D31" s="59"/>
      <c r="E31" s="57"/>
      <c r="F31" s="57"/>
      <c r="G31" s="59"/>
      <c r="H31" s="59"/>
      <c r="I31" s="76"/>
      <c r="J31" s="76"/>
      <c r="K31" s="76"/>
      <c r="L31" s="111"/>
      <c r="M31" s="111"/>
      <c r="N31" s="111"/>
      <c r="O31" s="111"/>
      <c r="P31" s="111"/>
      <c r="Q31" s="111"/>
      <c r="R31" s="111"/>
      <c r="S31" s="112"/>
      <c r="T31" s="113"/>
      <c r="U31" s="113"/>
      <c r="V31" s="53"/>
    </row>
    <row r="32" spans="2:22" ht="15.75" x14ac:dyDescent="0.25">
      <c r="B32" s="114" t="s">
        <v>148</v>
      </c>
      <c r="C32" s="5" t="s">
        <v>149</v>
      </c>
      <c r="D32" s="59"/>
      <c r="E32" s="57"/>
      <c r="F32" s="57"/>
      <c r="G32" s="59"/>
      <c r="H32" s="59"/>
      <c r="I32" s="76"/>
      <c r="J32" s="76"/>
      <c r="K32" s="76"/>
      <c r="L32" s="111"/>
      <c r="M32" s="111"/>
      <c r="N32" s="111"/>
      <c r="O32" s="111"/>
      <c r="P32" s="111"/>
      <c r="Q32" s="111"/>
      <c r="R32" s="111"/>
      <c r="S32" s="112"/>
      <c r="T32" s="113"/>
      <c r="U32" s="113"/>
      <c r="V32" s="53"/>
    </row>
    <row r="33" spans="2:22" ht="15.75" x14ac:dyDescent="0.25">
      <c r="B33" s="114"/>
      <c r="C33" s="5"/>
      <c r="D33" s="59"/>
      <c r="E33" s="57"/>
      <c r="F33" s="57"/>
      <c r="G33" s="59"/>
      <c r="H33" s="59"/>
      <c r="I33" s="76"/>
      <c r="J33" s="76"/>
      <c r="K33" s="76"/>
      <c r="L33" s="111"/>
      <c r="M33" s="111"/>
      <c r="N33" s="111"/>
      <c r="O33" s="111"/>
      <c r="P33" s="111"/>
      <c r="Q33" s="111"/>
      <c r="R33" s="111"/>
      <c r="S33" s="112"/>
      <c r="T33" s="113"/>
      <c r="U33" s="113"/>
      <c r="V33" s="53"/>
    </row>
    <row r="34" spans="2:22" x14ac:dyDescent="0.2">
      <c r="B34" s="152" t="s">
        <v>13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 t="s">
        <v>56</v>
      </c>
      <c r="M34" s="152"/>
      <c r="N34" s="152"/>
      <c r="O34" s="152"/>
      <c r="P34" s="152"/>
      <c r="Q34" s="152"/>
      <c r="R34" s="89"/>
      <c r="S34" s="152" t="s">
        <v>14</v>
      </c>
      <c r="T34" s="152"/>
      <c r="U34" s="152"/>
      <c r="V34" s="152"/>
    </row>
    <row r="35" spans="2:22" ht="102" x14ac:dyDescent="0.2">
      <c r="B35" s="89" t="s">
        <v>9</v>
      </c>
      <c r="C35" s="89" t="s">
        <v>60</v>
      </c>
      <c r="D35" s="89" t="s">
        <v>15</v>
      </c>
      <c r="E35" s="89" t="s">
        <v>63</v>
      </c>
      <c r="F35" s="89" t="s">
        <v>16</v>
      </c>
      <c r="G35" s="89" t="s">
        <v>17</v>
      </c>
      <c r="H35" s="89" t="s">
        <v>18</v>
      </c>
      <c r="I35" s="89" t="s">
        <v>64</v>
      </c>
      <c r="J35" s="89" t="s">
        <v>65</v>
      </c>
      <c r="K35" s="89" t="s">
        <v>19</v>
      </c>
      <c r="L35" s="89" t="s">
        <v>20</v>
      </c>
      <c r="M35" s="89" t="s">
        <v>21</v>
      </c>
      <c r="N35" s="62" t="s">
        <v>22</v>
      </c>
      <c r="O35" s="62" t="s">
        <v>23</v>
      </c>
      <c r="P35" s="89" t="s">
        <v>24</v>
      </c>
      <c r="Q35" s="62" t="s">
        <v>12</v>
      </c>
      <c r="R35" s="89" t="s">
        <v>66</v>
      </c>
      <c r="S35" s="89" t="s">
        <v>25</v>
      </c>
      <c r="T35" s="89" t="s">
        <v>26</v>
      </c>
      <c r="U35" s="89" t="s">
        <v>27</v>
      </c>
      <c r="V35" s="89" t="s">
        <v>28</v>
      </c>
    </row>
    <row r="36" spans="2:22" s="40" customFormat="1" ht="76.5" x14ac:dyDescent="0.2">
      <c r="B36" s="37" t="s">
        <v>156</v>
      </c>
      <c r="C36" s="115" t="s">
        <v>157</v>
      </c>
      <c r="D36" s="37" t="s">
        <v>158</v>
      </c>
      <c r="E36" s="37" t="s">
        <v>159</v>
      </c>
      <c r="F36" s="37" t="s">
        <v>154</v>
      </c>
      <c r="G36" s="37" t="s">
        <v>96</v>
      </c>
      <c r="H36" s="37" t="s">
        <v>160</v>
      </c>
      <c r="I36" s="91" t="s">
        <v>31</v>
      </c>
      <c r="J36" s="91" t="s">
        <v>29</v>
      </c>
      <c r="K36" s="91" t="s">
        <v>32</v>
      </c>
      <c r="L36" s="19">
        <f>M36+N36+O36+P36+Q36</f>
        <v>845515.15</v>
      </c>
      <c r="M36" s="19">
        <v>269918.12</v>
      </c>
      <c r="N36" s="19">
        <v>0</v>
      </c>
      <c r="O36" s="19">
        <v>0</v>
      </c>
      <c r="P36" s="19">
        <v>0</v>
      </c>
      <c r="Q36" s="19">
        <v>575597.03</v>
      </c>
      <c r="R36" s="116">
        <v>0</v>
      </c>
      <c r="S36" s="117">
        <v>42549</v>
      </c>
      <c r="T36" s="117">
        <v>42658</v>
      </c>
      <c r="U36" s="117">
        <v>42719</v>
      </c>
      <c r="V36" s="118">
        <v>2019</v>
      </c>
    </row>
    <row r="37" spans="2:22" s="40" customFormat="1" ht="38.25" x14ac:dyDescent="0.2">
      <c r="B37" s="37" t="s">
        <v>161</v>
      </c>
      <c r="C37" s="115" t="s">
        <v>162</v>
      </c>
      <c r="D37" s="37" t="s">
        <v>163</v>
      </c>
      <c r="E37" s="37" t="s">
        <v>164</v>
      </c>
      <c r="F37" s="37" t="s">
        <v>154</v>
      </c>
      <c r="G37" s="37" t="s">
        <v>102</v>
      </c>
      <c r="H37" s="37" t="s">
        <v>160</v>
      </c>
      <c r="I37" s="91" t="s">
        <v>31</v>
      </c>
      <c r="J37" s="91" t="s">
        <v>29</v>
      </c>
      <c r="K37" s="91" t="s">
        <v>32</v>
      </c>
      <c r="L37" s="19">
        <v>1678251.0499999998</v>
      </c>
      <c r="M37" s="19">
        <v>0</v>
      </c>
      <c r="N37" s="19">
        <v>0</v>
      </c>
      <c r="O37" s="19">
        <v>610379.91</v>
      </c>
      <c r="P37" s="19">
        <v>0</v>
      </c>
      <c r="Q37" s="19">
        <v>1067871.1399999999</v>
      </c>
      <c r="R37" s="116">
        <v>0</v>
      </c>
      <c r="S37" s="117">
        <v>42549</v>
      </c>
      <c r="T37" s="117">
        <v>42674</v>
      </c>
      <c r="U37" s="117">
        <v>42915</v>
      </c>
      <c r="V37" s="118">
        <v>2020</v>
      </c>
    </row>
    <row r="38" spans="2:22" s="40" customFormat="1" ht="51" x14ac:dyDescent="0.2">
      <c r="B38" s="37" t="s">
        <v>165</v>
      </c>
      <c r="C38" s="115" t="s">
        <v>166</v>
      </c>
      <c r="D38" s="37" t="s">
        <v>167</v>
      </c>
      <c r="E38" s="37" t="s">
        <v>168</v>
      </c>
      <c r="F38" s="37" t="s">
        <v>154</v>
      </c>
      <c r="G38" s="37" t="s">
        <v>169</v>
      </c>
      <c r="H38" s="37" t="s">
        <v>160</v>
      </c>
      <c r="I38" s="91" t="s">
        <v>31</v>
      </c>
      <c r="J38" s="91" t="s">
        <v>29</v>
      </c>
      <c r="K38" s="91" t="s">
        <v>32</v>
      </c>
      <c r="L38" s="19">
        <f t="shared" ref="L38:L40" si="1">M38+N38+O38+P38+Q38</f>
        <v>905471.58000000007</v>
      </c>
      <c r="M38" s="19">
        <v>84500</v>
      </c>
      <c r="N38" s="19">
        <v>0</v>
      </c>
      <c r="O38" s="119">
        <v>371818.58</v>
      </c>
      <c r="P38" s="19">
        <v>0</v>
      </c>
      <c r="Q38" s="19">
        <v>449153</v>
      </c>
      <c r="R38" s="116">
        <v>0</v>
      </c>
      <c r="S38" s="117">
        <v>42549</v>
      </c>
      <c r="T38" s="117">
        <v>42618</v>
      </c>
      <c r="U38" s="93">
        <v>42879</v>
      </c>
      <c r="V38" s="118">
        <v>2019</v>
      </c>
    </row>
    <row r="39" spans="2:22" s="40" customFormat="1" ht="38.25" x14ac:dyDescent="0.2">
      <c r="B39" s="37" t="s">
        <v>170</v>
      </c>
      <c r="C39" s="115" t="s">
        <v>171</v>
      </c>
      <c r="D39" s="37" t="s">
        <v>172</v>
      </c>
      <c r="E39" s="37" t="s">
        <v>153</v>
      </c>
      <c r="F39" s="37" t="s">
        <v>154</v>
      </c>
      <c r="G39" s="37" t="s">
        <v>57</v>
      </c>
      <c r="H39" s="37" t="s">
        <v>160</v>
      </c>
      <c r="I39" s="91" t="s">
        <v>31</v>
      </c>
      <c r="J39" s="91" t="s">
        <v>29</v>
      </c>
      <c r="K39" s="91" t="s">
        <v>32</v>
      </c>
      <c r="L39" s="19">
        <f t="shared" si="1"/>
        <v>4050991.2</v>
      </c>
      <c r="M39" s="19">
        <v>642382.46</v>
      </c>
      <c r="N39" s="19">
        <v>0</v>
      </c>
      <c r="O39" s="119">
        <v>800000</v>
      </c>
      <c r="P39" s="19">
        <v>0</v>
      </c>
      <c r="Q39" s="19">
        <v>2608608.7400000002</v>
      </c>
      <c r="R39" s="92">
        <v>0</v>
      </c>
      <c r="S39" s="93">
        <v>42549</v>
      </c>
      <c r="T39" s="93">
        <v>42718</v>
      </c>
      <c r="U39" s="93">
        <v>42838</v>
      </c>
      <c r="V39" s="94">
        <v>2020</v>
      </c>
    </row>
    <row r="40" spans="2:22" s="40" customFormat="1" ht="51" x14ac:dyDescent="0.2">
      <c r="B40" s="37" t="s">
        <v>173</v>
      </c>
      <c r="C40" s="115" t="s">
        <v>174</v>
      </c>
      <c r="D40" s="37" t="s">
        <v>175</v>
      </c>
      <c r="E40" s="37" t="s">
        <v>176</v>
      </c>
      <c r="F40" s="37" t="s">
        <v>154</v>
      </c>
      <c r="G40" s="37" t="s">
        <v>106</v>
      </c>
      <c r="H40" s="37" t="s">
        <v>160</v>
      </c>
      <c r="I40" s="91" t="s">
        <v>31</v>
      </c>
      <c r="J40" s="91" t="s">
        <v>29</v>
      </c>
      <c r="K40" s="91" t="s">
        <v>32</v>
      </c>
      <c r="L40" s="19">
        <f t="shared" si="1"/>
        <v>1321260</v>
      </c>
      <c r="M40" s="19">
        <v>381061.87</v>
      </c>
      <c r="N40" s="19">
        <v>0</v>
      </c>
      <c r="O40" s="19">
        <v>0</v>
      </c>
      <c r="P40" s="19">
        <v>0</v>
      </c>
      <c r="Q40" s="19">
        <v>940198.13</v>
      </c>
      <c r="R40" s="116">
        <v>0</v>
      </c>
      <c r="S40" s="117">
        <v>42549</v>
      </c>
      <c r="T40" s="93">
        <v>42725</v>
      </c>
      <c r="U40" s="93">
        <v>42811</v>
      </c>
      <c r="V40" s="94">
        <v>2020</v>
      </c>
    </row>
    <row r="41" spans="2:22" s="40" customFormat="1" ht="63.75" x14ac:dyDescent="0.2">
      <c r="B41" s="37" t="s">
        <v>177</v>
      </c>
      <c r="C41" s="37" t="s">
        <v>178</v>
      </c>
      <c r="D41" s="37" t="s">
        <v>179</v>
      </c>
      <c r="E41" s="37" t="s">
        <v>159</v>
      </c>
      <c r="F41" s="37" t="s">
        <v>154</v>
      </c>
      <c r="G41" s="37" t="s">
        <v>96</v>
      </c>
      <c r="H41" s="37" t="s">
        <v>160</v>
      </c>
      <c r="I41" s="91" t="s">
        <v>31</v>
      </c>
      <c r="J41" s="91" t="s">
        <v>29</v>
      </c>
      <c r="K41" s="91" t="s">
        <v>32</v>
      </c>
      <c r="L41" s="19">
        <f>M41+N41+O41+P41+Q41</f>
        <v>229400.19</v>
      </c>
      <c r="M41" s="19">
        <v>45880.04</v>
      </c>
      <c r="N41" s="19">
        <v>0</v>
      </c>
      <c r="O41" s="19">
        <v>0</v>
      </c>
      <c r="P41" s="19">
        <v>0</v>
      </c>
      <c r="Q41" s="19">
        <v>183520.15</v>
      </c>
      <c r="R41" s="120">
        <v>0</v>
      </c>
      <c r="S41" s="117">
        <v>43405</v>
      </c>
      <c r="T41" s="117">
        <v>43466</v>
      </c>
      <c r="U41" s="117">
        <v>43525</v>
      </c>
      <c r="V41" s="118">
        <v>2021</v>
      </c>
    </row>
    <row r="42" spans="2:22" s="40" customFormat="1" ht="51" x14ac:dyDescent="0.2">
      <c r="B42" s="37" t="s">
        <v>180</v>
      </c>
      <c r="C42" s="37" t="s">
        <v>181</v>
      </c>
      <c r="D42" s="37" t="s">
        <v>182</v>
      </c>
      <c r="E42" s="37" t="s">
        <v>212</v>
      </c>
      <c r="F42" s="37" t="s">
        <v>154</v>
      </c>
      <c r="G42" s="37" t="s">
        <v>169</v>
      </c>
      <c r="H42" s="37" t="s">
        <v>160</v>
      </c>
      <c r="I42" s="91" t="s">
        <v>31</v>
      </c>
      <c r="J42" s="91" t="s">
        <v>29</v>
      </c>
      <c r="K42" s="91" t="s">
        <v>32</v>
      </c>
      <c r="L42" s="19">
        <f t="shared" ref="L42:L44" si="2">M42+N42+O42+P42+Q42</f>
        <v>182600</v>
      </c>
      <c r="M42" s="19">
        <v>0</v>
      </c>
      <c r="N42" s="19">
        <v>0</v>
      </c>
      <c r="O42" s="19">
        <v>91300</v>
      </c>
      <c r="P42" s="19">
        <v>0</v>
      </c>
      <c r="Q42" s="19">
        <v>91300</v>
      </c>
      <c r="R42" s="120">
        <v>0</v>
      </c>
      <c r="S42" s="117">
        <v>43434</v>
      </c>
      <c r="T42" s="117">
        <v>43497</v>
      </c>
      <c r="U42" s="117">
        <v>43586</v>
      </c>
      <c r="V42" s="118">
        <v>2021</v>
      </c>
    </row>
    <row r="43" spans="2:22" s="40" customFormat="1" ht="38.25" x14ac:dyDescent="0.2">
      <c r="B43" s="37" t="s">
        <v>183</v>
      </c>
      <c r="C43" s="37" t="s">
        <v>184</v>
      </c>
      <c r="D43" s="37" t="s">
        <v>185</v>
      </c>
      <c r="E43" s="37" t="s">
        <v>153</v>
      </c>
      <c r="F43" s="37" t="s">
        <v>154</v>
      </c>
      <c r="G43" s="37" t="s">
        <v>57</v>
      </c>
      <c r="H43" s="37" t="s">
        <v>160</v>
      </c>
      <c r="I43" s="91" t="s">
        <v>31</v>
      </c>
      <c r="J43" s="91" t="s">
        <v>29</v>
      </c>
      <c r="K43" s="91" t="s">
        <v>32</v>
      </c>
      <c r="L43" s="19">
        <f t="shared" si="2"/>
        <v>1153607.98</v>
      </c>
      <c r="M43" s="19">
        <v>230721.6</v>
      </c>
      <c r="N43" s="19">
        <v>0</v>
      </c>
      <c r="O43" s="19">
        <v>0</v>
      </c>
      <c r="P43" s="19">
        <v>0</v>
      </c>
      <c r="Q43" s="19">
        <v>922886.38</v>
      </c>
      <c r="R43" s="120">
        <v>0</v>
      </c>
      <c r="S43" s="93">
        <v>43405</v>
      </c>
      <c r="T43" s="117">
        <v>43467</v>
      </c>
      <c r="U43" s="117">
        <v>43525</v>
      </c>
      <c r="V43" s="118">
        <v>2023</v>
      </c>
    </row>
    <row r="44" spans="2:22" s="40" customFormat="1" ht="51" x14ac:dyDescent="0.2">
      <c r="B44" s="37" t="s">
        <v>186</v>
      </c>
      <c r="C44" s="37" t="s">
        <v>187</v>
      </c>
      <c r="D44" s="37" t="s">
        <v>188</v>
      </c>
      <c r="E44" s="37" t="s">
        <v>176</v>
      </c>
      <c r="F44" s="37" t="s">
        <v>154</v>
      </c>
      <c r="G44" s="37" t="s">
        <v>106</v>
      </c>
      <c r="H44" s="37" t="s">
        <v>160</v>
      </c>
      <c r="I44" s="91" t="s">
        <v>31</v>
      </c>
      <c r="J44" s="91" t="s">
        <v>29</v>
      </c>
      <c r="K44" s="91" t="s">
        <v>32</v>
      </c>
      <c r="L44" s="19">
        <f t="shared" si="2"/>
        <v>1144350</v>
      </c>
      <c r="M44" s="19">
        <v>572175</v>
      </c>
      <c r="N44" s="19">
        <v>0</v>
      </c>
      <c r="O44" s="19">
        <v>0</v>
      </c>
      <c r="P44" s="19">
        <v>0</v>
      </c>
      <c r="Q44" s="19">
        <v>572175</v>
      </c>
      <c r="R44" s="120">
        <v>0</v>
      </c>
      <c r="S44" s="117">
        <v>43464</v>
      </c>
      <c r="T44" s="117">
        <v>43646</v>
      </c>
      <c r="U44" s="117">
        <v>43707</v>
      </c>
      <c r="V44" s="118">
        <v>2021</v>
      </c>
    </row>
    <row r="45" spans="2:22" x14ac:dyDescent="0.2">
      <c r="B45" s="56"/>
      <c r="C45" s="58"/>
      <c r="D45" s="54"/>
      <c r="E45" s="57"/>
      <c r="F45" s="57"/>
      <c r="G45" s="57"/>
      <c r="H45" s="59"/>
      <c r="I45" s="53"/>
      <c r="J45" s="53"/>
      <c r="K45" s="53"/>
      <c r="L45" s="60"/>
      <c r="M45" s="60"/>
      <c r="N45" s="60"/>
      <c r="O45" s="60"/>
      <c r="P45" s="60"/>
      <c r="Q45" s="60"/>
      <c r="R45" s="60"/>
      <c r="S45" s="61"/>
      <c r="T45" s="61"/>
      <c r="U45" s="61"/>
      <c r="V45" s="53"/>
    </row>
    <row r="46" spans="2:22" x14ac:dyDescent="0.2">
      <c r="B46" s="8" t="s">
        <v>61</v>
      </c>
      <c r="C46" s="8"/>
      <c r="L46" s="4"/>
      <c r="N46" s="72"/>
      <c r="Q46" s="73"/>
      <c r="R46" s="27"/>
    </row>
    <row r="47" spans="2:22" x14ac:dyDescent="0.2">
      <c r="B47" s="8" t="s">
        <v>30</v>
      </c>
      <c r="C47" s="8"/>
      <c r="L47" s="4"/>
      <c r="Q47" s="72"/>
    </row>
    <row r="48" spans="2:22" ht="18.75" x14ac:dyDescent="0.3">
      <c r="B48" s="8" t="s">
        <v>62</v>
      </c>
      <c r="C48" s="8"/>
      <c r="J48" s="4"/>
      <c r="Q48" s="74"/>
      <c r="R48" s="39"/>
      <c r="S48" s="39"/>
      <c r="T48" s="39"/>
      <c r="U48" s="39"/>
    </row>
  </sheetData>
  <mergeCells count="12">
    <mergeCell ref="B9:K9"/>
    <mergeCell ref="L9:Q9"/>
    <mergeCell ref="S9:V9"/>
    <mergeCell ref="B21:K21"/>
    <mergeCell ref="L21:Q21"/>
    <mergeCell ref="S21:V21"/>
    <mergeCell ref="B28:K28"/>
    <mergeCell ref="L28:Q28"/>
    <mergeCell ref="S28:V28"/>
    <mergeCell ref="B34:K34"/>
    <mergeCell ref="L34:Q34"/>
    <mergeCell ref="S34:V34"/>
  </mergeCells>
  <pageMargins left="0.25" right="0.25" top="0.75" bottom="0.75" header="0.3" footer="0.3"/>
  <pageSetup paperSize="9" scale="50" orientation="landscape" r:id="rId1"/>
  <rowBreaks count="1" manualBreakCount="1">
    <brk id="31" min="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view="pageBreakPreview" topLeftCell="A36" zoomScale="60" zoomScaleNormal="68" workbookViewId="0">
      <selection activeCell="Z11" sqref="Z11"/>
    </sheetView>
  </sheetViews>
  <sheetFormatPr defaultRowHeight="12.75" x14ac:dyDescent="0.2"/>
  <cols>
    <col min="1" max="1" width="7.85546875" style="3" customWidth="1"/>
    <col min="2" max="2" width="16.85546875" style="3" customWidth="1"/>
    <col min="3" max="3" width="13.7109375" style="3" customWidth="1"/>
    <col min="4" max="4" width="20.140625" style="3" customWidth="1"/>
    <col min="5" max="5" width="15.85546875" style="3" customWidth="1"/>
    <col min="6" max="6" width="10.85546875" style="3" customWidth="1"/>
    <col min="7" max="7" width="15.28515625" style="3" customWidth="1"/>
    <col min="8" max="8" width="14" style="3" customWidth="1"/>
    <col min="9" max="12" width="9.140625" style="3"/>
    <col min="13" max="13" width="16.7109375" style="3" customWidth="1"/>
    <col min="14" max="14" width="10.42578125" style="3" customWidth="1"/>
    <col min="15" max="15" width="9.140625" style="3"/>
    <col min="16" max="16" width="15" style="3" customWidth="1"/>
    <col min="17" max="17" width="10.28515625" style="3" customWidth="1"/>
    <col min="18" max="18" width="9.140625" style="3"/>
    <col min="19" max="19" width="15" style="3" customWidth="1"/>
    <col min="20" max="20" width="10.28515625" style="3" customWidth="1"/>
    <col min="21" max="21" width="9.140625" style="3"/>
    <col min="22" max="22" width="14" style="3" customWidth="1"/>
    <col min="23" max="23" width="10.28515625" style="3" customWidth="1"/>
    <col min="24" max="24" width="9.140625" style="3"/>
    <col min="25" max="25" width="13.140625" style="3" customWidth="1"/>
    <col min="26" max="16384" width="9.140625" style="3"/>
  </cols>
  <sheetData>
    <row r="1" spans="2:26" x14ac:dyDescent="0.2">
      <c r="F1" s="45"/>
      <c r="G1" s="45"/>
      <c r="H1" s="45"/>
      <c r="I1" s="45"/>
      <c r="J1" s="45"/>
    </row>
    <row r="2" spans="2:26" ht="18.75" x14ac:dyDescent="0.3">
      <c r="B2" s="46" t="s">
        <v>68</v>
      </c>
      <c r="C2" s="46"/>
      <c r="D2" s="47"/>
      <c r="E2" s="47"/>
      <c r="F2" s="45"/>
      <c r="G2" s="45"/>
      <c r="H2" s="45"/>
      <c r="I2" s="45"/>
      <c r="J2" s="45"/>
    </row>
    <row r="3" spans="2:26" ht="18.75" x14ac:dyDescent="0.3">
      <c r="B3" s="46"/>
      <c r="C3" s="47"/>
      <c r="D3" s="47"/>
      <c r="E3" s="47"/>
      <c r="F3" s="45"/>
      <c r="G3" s="45"/>
      <c r="H3" s="45"/>
      <c r="I3" s="45"/>
      <c r="J3" s="45"/>
    </row>
    <row r="4" spans="2:26" ht="18.75" x14ac:dyDescent="0.3">
      <c r="B4" s="48" t="s">
        <v>122</v>
      </c>
      <c r="C4" s="49" t="s">
        <v>91</v>
      </c>
      <c r="D4" s="68"/>
      <c r="E4" s="50"/>
      <c r="F4" s="50"/>
      <c r="G4" s="50"/>
      <c r="H4" s="50"/>
      <c r="I4" s="45"/>
      <c r="J4" s="45"/>
    </row>
    <row r="5" spans="2:26" ht="18.75" x14ac:dyDescent="0.3">
      <c r="B5" s="48" t="s">
        <v>85</v>
      </c>
      <c r="C5" s="49" t="s">
        <v>86</v>
      </c>
      <c r="D5" s="50"/>
      <c r="E5" s="50"/>
      <c r="F5" s="50"/>
      <c r="G5" s="50"/>
      <c r="H5" s="50"/>
      <c r="I5" s="45"/>
      <c r="J5" s="45"/>
    </row>
    <row r="6" spans="2:26" ht="14.25" customHeight="1" x14ac:dyDescent="0.3">
      <c r="B6" s="48" t="s">
        <v>87</v>
      </c>
      <c r="C6" s="49" t="s">
        <v>88</v>
      </c>
      <c r="D6" s="50"/>
      <c r="E6" s="51"/>
      <c r="F6" s="51"/>
      <c r="G6" s="51"/>
      <c r="H6" s="50"/>
      <c r="I6" s="45"/>
      <c r="J6" s="45"/>
    </row>
    <row r="7" spans="2:26" ht="18.75" x14ac:dyDescent="0.3">
      <c r="B7" s="140" t="s">
        <v>89</v>
      </c>
      <c r="C7" s="55" t="s">
        <v>90</v>
      </c>
      <c r="D7" s="50"/>
      <c r="E7" s="47"/>
      <c r="F7" s="50"/>
      <c r="G7" s="50"/>
      <c r="H7" s="50"/>
      <c r="I7" s="45"/>
      <c r="J7" s="45"/>
    </row>
    <row r="8" spans="2:26" ht="20.25" x14ac:dyDescent="0.3">
      <c r="B8" s="69"/>
      <c r="C8" s="69"/>
      <c r="D8" s="50"/>
      <c r="E8" s="47"/>
      <c r="F8" s="50"/>
      <c r="G8" s="50"/>
      <c r="H8" s="50"/>
      <c r="I8" s="45"/>
      <c r="J8" s="45"/>
    </row>
    <row r="9" spans="2:26" ht="102" x14ac:dyDescent="0.2">
      <c r="B9" s="31" t="s">
        <v>9</v>
      </c>
      <c r="C9" s="41" t="s">
        <v>69</v>
      </c>
      <c r="D9" s="70" t="s">
        <v>15</v>
      </c>
      <c r="E9" s="43" t="str">
        <f>'[1]3 lentelė'!$E$7</f>
        <v>Pareiškėjas /  projekto vykdytojas</v>
      </c>
      <c r="F9" s="43" t="s">
        <v>16</v>
      </c>
      <c r="G9" s="43" t="s">
        <v>17</v>
      </c>
      <c r="H9" s="43" t="str">
        <f>'[1]3 lentelė'!$H$7</f>
        <v>Veiksmų programos įgyvendinimo plano priemonė arba  Kaimo plėtros programos priemonė (Nr.)</v>
      </c>
      <c r="I9" s="43" t="str">
        <f>'[1]3 lentelė'!I7</f>
        <v xml:space="preserve">R/V/KT </v>
      </c>
      <c r="J9" s="43" t="str">
        <f>'[1]3 lentelė'!J7</f>
        <v xml:space="preserve">ITI,   RSP </v>
      </c>
      <c r="K9" s="9" t="str">
        <f>'[1]3 lentelė'!K7</f>
        <v>rez.</v>
      </c>
      <c r="L9" s="9" t="s">
        <v>70</v>
      </c>
      <c r="M9" s="9" t="s">
        <v>33</v>
      </c>
      <c r="N9" s="9" t="s">
        <v>34</v>
      </c>
      <c r="O9" s="31" t="s">
        <v>35</v>
      </c>
      <c r="P9" s="31" t="s">
        <v>41</v>
      </c>
      <c r="Q9" s="31" t="s">
        <v>36</v>
      </c>
      <c r="R9" s="31" t="s">
        <v>37</v>
      </c>
      <c r="S9" s="31" t="s">
        <v>58</v>
      </c>
      <c r="T9" s="31" t="s">
        <v>38</v>
      </c>
      <c r="U9" s="31" t="s">
        <v>39</v>
      </c>
      <c r="V9" s="31" t="s">
        <v>42</v>
      </c>
      <c r="W9" s="32" t="s">
        <v>40</v>
      </c>
      <c r="X9" s="33"/>
      <c r="Y9" s="33"/>
      <c r="Z9" s="33"/>
    </row>
    <row r="10" spans="2:26" ht="102" x14ac:dyDescent="0.2">
      <c r="B10" s="35" t="s">
        <v>92</v>
      </c>
      <c r="C10" s="80" t="s">
        <v>114</v>
      </c>
      <c r="D10" s="35" t="s">
        <v>93</v>
      </c>
      <c r="E10" s="35" t="s">
        <v>94</v>
      </c>
      <c r="F10" s="35" t="s">
        <v>95</v>
      </c>
      <c r="G10" s="35" t="s">
        <v>96</v>
      </c>
      <c r="H10" s="35" t="s">
        <v>97</v>
      </c>
      <c r="I10" s="78" t="s">
        <v>31</v>
      </c>
      <c r="J10" s="78" t="s">
        <v>29</v>
      </c>
      <c r="K10" s="78" t="s">
        <v>32</v>
      </c>
      <c r="L10" s="79" t="s">
        <v>107</v>
      </c>
      <c r="M10" s="80" t="s">
        <v>108</v>
      </c>
      <c r="N10" s="79">
        <v>1</v>
      </c>
      <c r="O10" s="80" t="s">
        <v>109</v>
      </c>
      <c r="P10" s="80" t="s">
        <v>110</v>
      </c>
      <c r="Q10" s="78">
        <v>16</v>
      </c>
      <c r="R10" s="80" t="s">
        <v>111</v>
      </c>
      <c r="S10" s="80" t="s">
        <v>112</v>
      </c>
      <c r="T10" s="78">
        <v>15</v>
      </c>
      <c r="U10" s="79" t="s">
        <v>29</v>
      </c>
      <c r="V10" s="79" t="s">
        <v>29</v>
      </c>
      <c r="W10" s="79" t="s">
        <v>29</v>
      </c>
      <c r="X10" s="33"/>
      <c r="Y10" s="33"/>
      <c r="Z10" s="33"/>
    </row>
    <row r="11" spans="2:26" s="40" customFormat="1" ht="102" x14ac:dyDescent="0.2">
      <c r="B11" s="35" t="s">
        <v>98</v>
      </c>
      <c r="C11" s="37" t="s">
        <v>115</v>
      </c>
      <c r="D11" s="35" t="s">
        <v>99</v>
      </c>
      <c r="E11" s="35" t="s">
        <v>84</v>
      </c>
      <c r="F11" s="35" t="s">
        <v>95</v>
      </c>
      <c r="G11" s="35" t="s">
        <v>57</v>
      </c>
      <c r="H11" s="35" t="s">
        <v>97</v>
      </c>
      <c r="I11" s="78" t="s">
        <v>31</v>
      </c>
      <c r="J11" s="78" t="s">
        <v>29</v>
      </c>
      <c r="K11" s="78" t="s">
        <v>32</v>
      </c>
      <c r="L11" s="79" t="s">
        <v>107</v>
      </c>
      <c r="M11" s="80" t="s">
        <v>108</v>
      </c>
      <c r="N11" s="79">
        <v>1</v>
      </c>
      <c r="O11" s="80" t="s">
        <v>109</v>
      </c>
      <c r="P11" s="80" t="s">
        <v>110</v>
      </c>
      <c r="Q11" s="78">
        <v>37</v>
      </c>
      <c r="R11" s="80" t="s">
        <v>111</v>
      </c>
      <c r="S11" s="80" t="s">
        <v>112</v>
      </c>
      <c r="T11" s="78">
        <v>25</v>
      </c>
      <c r="U11" s="79" t="s">
        <v>29</v>
      </c>
      <c r="V11" s="79" t="s">
        <v>29</v>
      </c>
      <c r="W11" s="79" t="s">
        <v>29</v>
      </c>
      <c r="X11" s="53"/>
      <c r="Y11" s="54"/>
      <c r="Z11" s="53"/>
    </row>
    <row r="12" spans="2:26" s="40" customFormat="1" ht="102" x14ac:dyDescent="0.2">
      <c r="B12" s="35" t="s">
        <v>100</v>
      </c>
      <c r="C12" s="37" t="s">
        <v>116</v>
      </c>
      <c r="D12" s="35" t="s">
        <v>101</v>
      </c>
      <c r="E12" s="35" t="s">
        <v>113</v>
      </c>
      <c r="F12" s="35" t="s">
        <v>95</v>
      </c>
      <c r="G12" s="35" t="s">
        <v>102</v>
      </c>
      <c r="H12" s="35" t="s">
        <v>97</v>
      </c>
      <c r="I12" s="78" t="s">
        <v>31</v>
      </c>
      <c r="J12" s="78" t="s">
        <v>29</v>
      </c>
      <c r="K12" s="78" t="s">
        <v>32</v>
      </c>
      <c r="L12" s="79" t="s">
        <v>107</v>
      </c>
      <c r="M12" s="80" t="s">
        <v>108</v>
      </c>
      <c r="N12" s="79">
        <v>1</v>
      </c>
      <c r="O12" s="80" t="s">
        <v>109</v>
      </c>
      <c r="P12" s="80" t="s">
        <v>110</v>
      </c>
      <c r="Q12" s="78">
        <v>16</v>
      </c>
      <c r="R12" s="80" t="s">
        <v>111</v>
      </c>
      <c r="S12" s="80" t="s">
        <v>112</v>
      </c>
      <c r="T12" s="78">
        <v>10</v>
      </c>
      <c r="U12" s="79" t="s">
        <v>29</v>
      </c>
      <c r="V12" s="79" t="s">
        <v>29</v>
      </c>
      <c r="W12" s="79" t="s">
        <v>29</v>
      </c>
      <c r="X12" s="53"/>
      <c r="Y12" s="54"/>
      <c r="Z12" s="53"/>
    </row>
    <row r="13" spans="2:26" s="40" customFormat="1" ht="102" x14ac:dyDescent="0.2">
      <c r="B13" s="35" t="s">
        <v>103</v>
      </c>
      <c r="C13" s="37" t="s">
        <v>117</v>
      </c>
      <c r="D13" s="35" t="s">
        <v>104</v>
      </c>
      <c r="E13" s="35" t="s">
        <v>105</v>
      </c>
      <c r="F13" s="35" t="s">
        <v>95</v>
      </c>
      <c r="G13" s="35" t="s">
        <v>106</v>
      </c>
      <c r="H13" s="35" t="s">
        <v>97</v>
      </c>
      <c r="I13" s="78" t="s">
        <v>31</v>
      </c>
      <c r="J13" s="78" t="s">
        <v>29</v>
      </c>
      <c r="K13" s="78" t="s">
        <v>32</v>
      </c>
      <c r="L13" s="79" t="s">
        <v>107</v>
      </c>
      <c r="M13" s="80" t="s">
        <v>108</v>
      </c>
      <c r="N13" s="79">
        <v>1</v>
      </c>
      <c r="O13" s="80" t="s">
        <v>109</v>
      </c>
      <c r="P13" s="80" t="s">
        <v>110</v>
      </c>
      <c r="Q13" s="78">
        <v>25</v>
      </c>
      <c r="R13" s="80" t="s">
        <v>111</v>
      </c>
      <c r="S13" s="80" t="s">
        <v>112</v>
      </c>
      <c r="T13" s="78">
        <v>20</v>
      </c>
      <c r="U13" s="79" t="s">
        <v>29</v>
      </c>
      <c r="V13" s="79" t="s">
        <v>29</v>
      </c>
      <c r="W13" s="79" t="s">
        <v>29</v>
      </c>
      <c r="X13" s="53"/>
      <c r="Y13" s="54"/>
      <c r="Z13" s="53"/>
    </row>
    <row r="14" spans="2:26" s="40" customFormat="1" x14ac:dyDescent="0.2">
      <c r="B14" s="54"/>
      <c r="C14" s="54"/>
      <c r="D14" s="59"/>
      <c r="E14" s="75"/>
      <c r="F14" s="57"/>
      <c r="G14" s="59"/>
      <c r="H14" s="59"/>
      <c r="I14" s="76"/>
      <c r="J14" s="76"/>
      <c r="K14" s="76"/>
      <c r="L14" s="76"/>
      <c r="M14" s="54"/>
      <c r="N14" s="76"/>
      <c r="O14" s="77"/>
      <c r="P14" s="75"/>
      <c r="Q14" s="77"/>
      <c r="R14" s="53"/>
      <c r="S14" s="53"/>
      <c r="T14" s="53"/>
      <c r="U14" s="53"/>
      <c r="V14" s="53"/>
      <c r="W14" s="53"/>
      <c r="X14" s="53"/>
      <c r="Y14" s="54"/>
      <c r="Z14" s="53"/>
    </row>
    <row r="15" spans="2:26" ht="18.75" x14ac:dyDescent="0.3">
      <c r="B15" s="48" t="s">
        <v>123</v>
      </c>
      <c r="C15" s="49" t="s">
        <v>124</v>
      </c>
      <c r="D15" s="68"/>
      <c r="E15" s="50"/>
      <c r="F15" s="50"/>
      <c r="G15" s="50"/>
      <c r="H15" s="50"/>
      <c r="I15" s="45"/>
      <c r="J15" s="45"/>
    </row>
    <row r="16" spans="2:26" ht="18.75" x14ac:dyDescent="0.3">
      <c r="B16" s="48" t="s">
        <v>125</v>
      </c>
      <c r="C16" s="49" t="s">
        <v>126</v>
      </c>
      <c r="D16" s="50"/>
      <c r="E16" s="50"/>
      <c r="F16" s="50"/>
      <c r="G16" s="50"/>
      <c r="H16" s="50"/>
      <c r="I16" s="45"/>
      <c r="J16" s="45"/>
    </row>
    <row r="17" spans="2:26" ht="18.75" x14ac:dyDescent="0.3">
      <c r="B17" s="48" t="s">
        <v>127</v>
      </c>
      <c r="C17" s="49" t="s">
        <v>128</v>
      </c>
      <c r="D17" s="50"/>
      <c r="E17" s="51"/>
      <c r="F17" s="51"/>
      <c r="G17" s="51"/>
      <c r="H17" s="50"/>
      <c r="I17" s="45"/>
      <c r="J17" s="45"/>
    </row>
    <row r="18" spans="2:26" ht="18.75" x14ac:dyDescent="0.3">
      <c r="B18" s="140" t="s">
        <v>129</v>
      </c>
      <c r="C18" s="55" t="s">
        <v>130</v>
      </c>
      <c r="D18" s="50"/>
      <c r="E18" s="47"/>
      <c r="F18" s="50"/>
      <c r="G18" s="50"/>
      <c r="H18" s="50"/>
      <c r="I18" s="45"/>
      <c r="J18" s="45"/>
    </row>
    <row r="19" spans="2:26" ht="20.25" x14ac:dyDescent="0.3">
      <c r="B19" s="69"/>
      <c r="C19" s="69"/>
      <c r="D19" s="50"/>
      <c r="E19" s="47"/>
      <c r="F19" s="50"/>
      <c r="G19" s="50"/>
      <c r="H19" s="50"/>
      <c r="I19" s="45"/>
      <c r="J19" s="45"/>
    </row>
    <row r="20" spans="2:26" ht="102" x14ac:dyDescent="0.2">
      <c r="B20" s="89" t="s">
        <v>9</v>
      </c>
      <c r="C20" s="89" t="s">
        <v>69</v>
      </c>
      <c r="D20" s="89" t="s">
        <v>15</v>
      </c>
      <c r="E20" s="89" t="str">
        <f>'[1]3 lentelė'!$E$7</f>
        <v>Pareiškėjas /  projekto vykdytojas</v>
      </c>
      <c r="F20" s="89" t="s">
        <v>16</v>
      </c>
      <c r="G20" s="89" t="s">
        <v>17</v>
      </c>
      <c r="H20" s="89" t="str">
        <f>'[1]3 lentelė'!$H$7</f>
        <v>Veiksmų programos įgyvendinimo plano priemonė arba  Kaimo plėtros programos priemonė (Nr.)</v>
      </c>
      <c r="I20" s="89" t="s">
        <v>139</v>
      </c>
      <c r="J20" s="89" t="s">
        <v>140</v>
      </c>
      <c r="K20" s="9" t="s">
        <v>141</v>
      </c>
      <c r="L20" s="9" t="s">
        <v>70</v>
      </c>
      <c r="M20" s="9" t="s">
        <v>33</v>
      </c>
      <c r="N20" s="9" t="s">
        <v>34</v>
      </c>
      <c r="O20" s="89" t="s">
        <v>35</v>
      </c>
      <c r="P20" s="89" t="s">
        <v>41</v>
      </c>
      <c r="Q20" s="89" t="s">
        <v>36</v>
      </c>
      <c r="R20" s="89" t="s">
        <v>37</v>
      </c>
      <c r="S20" s="89" t="s">
        <v>58</v>
      </c>
      <c r="T20" s="89" t="s">
        <v>38</v>
      </c>
      <c r="U20" s="89" t="s">
        <v>39</v>
      </c>
      <c r="V20" s="89" t="s">
        <v>42</v>
      </c>
      <c r="W20" s="89" t="s">
        <v>40</v>
      </c>
    </row>
    <row r="21" spans="2:26" ht="38.25" x14ac:dyDescent="0.2">
      <c r="B21" s="37" t="s">
        <v>131</v>
      </c>
      <c r="C21" s="37" t="s">
        <v>132</v>
      </c>
      <c r="D21" s="97" t="s">
        <v>133</v>
      </c>
      <c r="E21" s="90" t="s">
        <v>84</v>
      </c>
      <c r="F21" s="90" t="s">
        <v>135</v>
      </c>
      <c r="G21" s="97" t="s">
        <v>57</v>
      </c>
      <c r="H21" s="97" t="s">
        <v>136</v>
      </c>
      <c r="I21" s="91" t="s">
        <v>31</v>
      </c>
      <c r="J21" s="91" t="s">
        <v>29</v>
      </c>
      <c r="K21" s="91" t="s">
        <v>32</v>
      </c>
      <c r="L21" s="91" t="s">
        <v>137</v>
      </c>
      <c r="M21" s="37" t="s">
        <v>138</v>
      </c>
      <c r="N21" s="91">
        <v>2</v>
      </c>
      <c r="O21" s="101" t="s">
        <v>29</v>
      </c>
      <c r="P21" s="102" t="s">
        <v>29</v>
      </c>
      <c r="Q21" s="101" t="s">
        <v>29</v>
      </c>
      <c r="R21" s="100" t="s">
        <v>29</v>
      </c>
      <c r="S21" s="100" t="s">
        <v>29</v>
      </c>
      <c r="T21" s="100" t="s">
        <v>29</v>
      </c>
      <c r="U21" s="100" t="s">
        <v>29</v>
      </c>
      <c r="V21" s="100" t="s">
        <v>29</v>
      </c>
      <c r="W21" s="100" t="s">
        <v>29</v>
      </c>
    </row>
    <row r="23" spans="2:26" ht="18.75" x14ac:dyDescent="0.3">
      <c r="B23" s="48" t="s">
        <v>144</v>
      </c>
      <c r="C23" s="49" t="s">
        <v>145</v>
      </c>
      <c r="D23" s="121"/>
      <c r="E23" s="51"/>
      <c r="F23" s="51"/>
      <c r="G23" s="51"/>
      <c r="H23" s="50"/>
      <c r="I23" s="45"/>
      <c r="J23" s="45"/>
    </row>
    <row r="24" spans="2:26" ht="18.75" x14ac:dyDescent="0.3">
      <c r="B24" s="141" t="s">
        <v>146</v>
      </c>
      <c r="C24" s="52" t="s">
        <v>147</v>
      </c>
      <c r="D24" s="121"/>
      <c r="E24" s="47"/>
      <c r="F24" s="50"/>
      <c r="G24" s="50"/>
      <c r="H24" s="50"/>
      <c r="I24" s="45"/>
      <c r="J24" s="45"/>
    </row>
    <row r="25" spans="2:26" ht="20.25" x14ac:dyDescent="0.3">
      <c r="B25" s="69"/>
      <c r="C25" s="69"/>
      <c r="D25" s="50"/>
      <c r="E25" s="47"/>
      <c r="F25" s="50"/>
      <c r="G25" s="50"/>
      <c r="H25" s="50"/>
      <c r="I25" s="45"/>
      <c r="J25" s="45"/>
    </row>
    <row r="26" spans="2:26" ht="102" x14ac:dyDescent="0.2">
      <c r="B26" s="89" t="s">
        <v>9</v>
      </c>
      <c r="C26" s="89" t="s">
        <v>69</v>
      </c>
      <c r="D26" s="89" t="s">
        <v>15</v>
      </c>
      <c r="E26" s="89" t="str">
        <f>'[1]3 lentelė'!$E$7</f>
        <v>Pareiškėjas /  projekto vykdytojas</v>
      </c>
      <c r="F26" s="89" t="s">
        <v>16</v>
      </c>
      <c r="G26" s="89" t="s">
        <v>17</v>
      </c>
      <c r="H26" s="89" t="str">
        <f>'[1]3 lentelė'!$H$7</f>
        <v>Veiksmų programos įgyvendinimo plano priemonė arba  Kaimo plėtros programos priemonė (Nr.)</v>
      </c>
      <c r="I26" s="89" t="s">
        <v>139</v>
      </c>
      <c r="J26" s="89" t="s">
        <v>140</v>
      </c>
      <c r="K26" s="9" t="s">
        <v>141</v>
      </c>
      <c r="L26" s="9" t="s">
        <v>70</v>
      </c>
      <c r="M26" s="9" t="s">
        <v>33</v>
      </c>
      <c r="N26" s="9" t="s">
        <v>34</v>
      </c>
      <c r="O26" s="89" t="s">
        <v>35</v>
      </c>
      <c r="P26" s="89" t="s">
        <v>41</v>
      </c>
      <c r="Q26" s="89" t="s">
        <v>36</v>
      </c>
      <c r="R26" s="89" t="s">
        <v>37</v>
      </c>
      <c r="S26" s="89" t="s">
        <v>58</v>
      </c>
      <c r="T26" s="89" t="s">
        <v>38</v>
      </c>
      <c r="U26" s="89" t="s">
        <v>39</v>
      </c>
      <c r="V26" s="89" t="s">
        <v>42</v>
      </c>
      <c r="W26" s="89" t="s">
        <v>40</v>
      </c>
      <c r="X26" s="33"/>
      <c r="Y26" s="33"/>
      <c r="Z26" s="33"/>
    </row>
    <row r="27" spans="2:26" ht="102" x14ac:dyDescent="0.2">
      <c r="B27" s="37" t="s">
        <v>150</v>
      </c>
      <c r="C27" s="37" t="s">
        <v>151</v>
      </c>
      <c r="D27" s="97" t="s">
        <v>152</v>
      </c>
      <c r="E27" s="90" t="s">
        <v>153</v>
      </c>
      <c r="F27" s="90" t="s">
        <v>154</v>
      </c>
      <c r="G27" s="97" t="s">
        <v>57</v>
      </c>
      <c r="H27" s="97" t="s">
        <v>155</v>
      </c>
      <c r="I27" s="91" t="s">
        <v>31</v>
      </c>
      <c r="J27" s="91" t="s">
        <v>29</v>
      </c>
      <c r="K27" s="91" t="s">
        <v>32</v>
      </c>
      <c r="L27" s="91" t="s">
        <v>189</v>
      </c>
      <c r="M27" s="37" t="s">
        <v>190</v>
      </c>
      <c r="N27" s="91">
        <v>138</v>
      </c>
      <c r="O27" s="101" t="s">
        <v>191</v>
      </c>
      <c r="P27" s="102" t="s">
        <v>192</v>
      </c>
      <c r="Q27" s="101">
        <v>35</v>
      </c>
      <c r="R27" s="100" t="s">
        <v>29</v>
      </c>
      <c r="S27" s="100" t="s">
        <v>29</v>
      </c>
      <c r="T27" s="100" t="s">
        <v>29</v>
      </c>
      <c r="U27" s="100" t="s">
        <v>29</v>
      </c>
      <c r="V27" s="100" t="s">
        <v>29</v>
      </c>
      <c r="W27" s="100" t="s">
        <v>29</v>
      </c>
      <c r="X27" s="53"/>
      <c r="Y27" s="54"/>
      <c r="Z27" s="53"/>
    </row>
    <row r="28" spans="2:26" x14ac:dyDescent="0.2">
      <c r="B28" s="54"/>
      <c r="C28" s="54"/>
      <c r="D28" s="59"/>
      <c r="E28" s="57"/>
      <c r="F28" s="57"/>
      <c r="G28" s="59"/>
      <c r="H28" s="59"/>
      <c r="I28" s="76"/>
      <c r="J28" s="76"/>
      <c r="K28" s="76"/>
      <c r="L28" s="76"/>
      <c r="M28" s="54"/>
      <c r="N28" s="76"/>
      <c r="O28" s="77"/>
      <c r="P28" s="122"/>
      <c r="Q28" s="77"/>
      <c r="R28" s="53"/>
      <c r="S28" s="53"/>
      <c r="T28" s="53"/>
      <c r="U28" s="53"/>
      <c r="V28" s="53"/>
      <c r="W28" s="53"/>
      <c r="X28" s="53"/>
      <c r="Y28" s="54"/>
      <c r="Z28" s="53"/>
    </row>
    <row r="29" spans="2:26" ht="18.75" x14ac:dyDescent="0.3">
      <c r="B29" s="142" t="s">
        <v>148</v>
      </c>
      <c r="C29" s="52" t="s">
        <v>149</v>
      </c>
      <c r="D29" s="87"/>
      <c r="L29" s="123"/>
      <c r="M29" s="124"/>
      <c r="O29" s="123"/>
      <c r="P29" s="124"/>
      <c r="R29" s="123"/>
      <c r="S29" s="124"/>
      <c r="U29" s="123"/>
      <c r="V29" s="124"/>
      <c r="X29" s="53"/>
      <c r="Y29" s="54"/>
      <c r="Z29" s="53"/>
    </row>
    <row r="30" spans="2:26" x14ac:dyDescent="0.2">
      <c r="L30" s="123"/>
      <c r="M30" s="124"/>
      <c r="O30" s="123"/>
      <c r="P30" s="124"/>
      <c r="R30" s="123"/>
      <c r="S30" s="124"/>
      <c r="U30" s="123"/>
      <c r="V30" s="124"/>
      <c r="X30" s="53"/>
      <c r="Y30" s="54"/>
      <c r="Z30" s="53"/>
    </row>
    <row r="31" spans="2:26" ht="102" x14ac:dyDescent="0.2">
      <c r="B31" s="89" t="s">
        <v>9</v>
      </c>
      <c r="C31" s="89" t="s">
        <v>69</v>
      </c>
      <c r="D31" s="89" t="s">
        <v>15</v>
      </c>
      <c r="E31" s="89" t="str">
        <f>'[1]3 lentelė'!$E$7</f>
        <v>Pareiškėjas /  projekto vykdytojas</v>
      </c>
      <c r="F31" s="89" t="s">
        <v>16</v>
      </c>
      <c r="G31" s="89" t="s">
        <v>17</v>
      </c>
      <c r="H31" s="89" t="str">
        <f>'[1]3 lentelė'!$H$7</f>
        <v>Veiksmų programos įgyvendinimo plano priemonė arba  Kaimo plėtros programos priemonė (Nr.)</v>
      </c>
      <c r="I31" s="89" t="s">
        <v>139</v>
      </c>
      <c r="J31" s="89" t="s">
        <v>140</v>
      </c>
      <c r="K31" s="9" t="s">
        <v>141</v>
      </c>
      <c r="L31" s="9" t="s">
        <v>70</v>
      </c>
      <c r="M31" s="9" t="s">
        <v>33</v>
      </c>
      <c r="N31" s="9" t="s">
        <v>34</v>
      </c>
      <c r="O31" s="89" t="s">
        <v>35</v>
      </c>
      <c r="P31" s="89" t="s">
        <v>41</v>
      </c>
      <c r="Q31" s="89" t="s">
        <v>36</v>
      </c>
      <c r="R31" s="89" t="s">
        <v>37</v>
      </c>
      <c r="S31" s="89" t="s">
        <v>58</v>
      </c>
      <c r="T31" s="89" t="s">
        <v>38</v>
      </c>
      <c r="U31" s="89" t="s">
        <v>39</v>
      </c>
      <c r="V31" s="89" t="s">
        <v>42</v>
      </c>
      <c r="W31" s="89" t="s">
        <v>40</v>
      </c>
      <c r="X31" s="89" t="s">
        <v>193</v>
      </c>
      <c r="Y31" s="89" t="s">
        <v>194</v>
      </c>
      <c r="Z31" s="89" t="s">
        <v>195</v>
      </c>
    </row>
    <row r="32" spans="2:26" ht="127.5" x14ac:dyDescent="0.2">
      <c r="B32" s="37" t="s">
        <v>156</v>
      </c>
      <c r="C32" s="90" t="s">
        <v>157</v>
      </c>
      <c r="D32" s="37" t="s">
        <v>158</v>
      </c>
      <c r="E32" s="37" t="s">
        <v>159</v>
      </c>
      <c r="F32" s="37" t="s">
        <v>154</v>
      </c>
      <c r="G32" s="37" t="s">
        <v>96</v>
      </c>
      <c r="H32" s="37" t="s">
        <v>160</v>
      </c>
      <c r="I32" s="91" t="s">
        <v>31</v>
      </c>
      <c r="J32" s="91" t="s">
        <v>29</v>
      </c>
      <c r="K32" s="91" t="s">
        <v>32</v>
      </c>
      <c r="L32" s="100" t="s">
        <v>196</v>
      </c>
      <c r="M32" s="90" t="s">
        <v>197</v>
      </c>
      <c r="N32" s="100">
        <v>189</v>
      </c>
      <c r="O32" s="100" t="s">
        <v>198</v>
      </c>
      <c r="P32" s="90" t="s">
        <v>199</v>
      </c>
      <c r="Q32" s="91" t="s">
        <v>29</v>
      </c>
      <c r="R32" s="90" t="s">
        <v>200</v>
      </c>
      <c r="S32" s="90" t="s">
        <v>201</v>
      </c>
      <c r="T32" s="91">
        <v>187</v>
      </c>
      <c r="U32" s="90" t="s">
        <v>202</v>
      </c>
      <c r="V32" s="90" t="s">
        <v>203</v>
      </c>
      <c r="W32" s="91" t="s">
        <v>29</v>
      </c>
      <c r="X32" s="100" t="s">
        <v>204</v>
      </c>
      <c r="Y32" s="37" t="s">
        <v>205</v>
      </c>
      <c r="Z32" s="37">
        <v>1.714</v>
      </c>
    </row>
    <row r="33" spans="2:26" ht="127.5" x14ac:dyDescent="0.2">
      <c r="B33" s="37" t="s">
        <v>161</v>
      </c>
      <c r="C33" s="115" t="s">
        <v>162</v>
      </c>
      <c r="D33" s="37" t="s">
        <v>163</v>
      </c>
      <c r="E33" s="37" t="s">
        <v>164</v>
      </c>
      <c r="F33" s="37" t="s">
        <v>154</v>
      </c>
      <c r="G33" s="37" t="s">
        <v>102</v>
      </c>
      <c r="H33" s="37" t="s">
        <v>160</v>
      </c>
      <c r="I33" s="91" t="s">
        <v>31</v>
      </c>
      <c r="J33" s="91" t="s">
        <v>29</v>
      </c>
      <c r="K33" s="91" t="s">
        <v>32</v>
      </c>
      <c r="L33" s="100" t="s">
        <v>196</v>
      </c>
      <c r="M33" s="90" t="s">
        <v>197</v>
      </c>
      <c r="N33" s="100">
        <v>206</v>
      </c>
      <c r="O33" s="100" t="s">
        <v>198</v>
      </c>
      <c r="P33" s="90" t="s">
        <v>199</v>
      </c>
      <c r="Q33" s="91">
        <v>1156</v>
      </c>
      <c r="R33" s="90" t="s">
        <v>200</v>
      </c>
      <c r="S33" s="90" t="s">
        <v>201</v>
      </c>
      <c r="T33" s="91">
        <v>389</v>
      </c>
      <c r="U33" s="90" t="s">
        <v>202</v>
      </c>
      <c r="V33" s="90" t="s">
        <v>203</v>
      </c>
      <c r="W33" s="91" t="s">
        <v>29</v>
      </c>
      <c r="X33" s="100" t="s">
        <v>204</v>
      </c>
      <c r="Y33" s="37" t="s">
        <v>205</v>
      </c>
      <c r="Z33" s="100">
        <v>3.38</v>
      </c>
    </row>
    <row r="34" spans="2:26" ht="127.5" x14ac:dyDescent="0.2">
      <c r="B34" s="37" t="s">
        <v>165</v>
      </c>
      <c r="C34" s="115" t="s">
        <v>166</v>
      </c>
      <c r="D34" s="37" t="s">
        <v>167</v>
      </c>
      <c r="E34" s="37" t="s">
        <v>168</v>
      </c>
      <c r="F34" s="37" t="s">
        <v>154</v>
      </c>
      <c r="G34" s="37" t="s">
        <v>169</v>
      </c>
      <c r="H34" s="37" t="s">
        <v>160</v>
      </c>
      <c r="I34" s="91" t="s">
        <v>31</v>
      </c>
      <c r="J34" s="91" t="s">
        <v>29</v>
      </c>
      <c r="K34" s="91" t="s">
        <v>32</v>
      </c>
      <c r="L34" s="100" t="s">
        <v>196</v>
      </c>
      <c r="M34" s="90" t="s">
        <v>197</v>
      </c>
      <c r="N34" s="100" t="s">
        <v>29</v>
      </c>
      <c r="O34" s="100" t="s">
        <v>198</v>
      </c>
      <c r="P34" s="90" t="s">
        <v>199</v>
      </c>
      <c r="Q34" s="19">
        <v>3207</v>
      </c>
      <c r="R34" s="90" t="s">
        <v>200</v>
      </c>
      <c r="S34" s="90" t="s">
        <v>201</v>
      </c>
      <c r="T34" s="91">
        <v>17</v>
      </c>
      <c r="U34" s="90" t="s">
        <v>202</v>
      </c>
      <c r="V34" s="90" t="s">
        <v>203</v>
      </c>
      <c r="W34" s="91" t="s">
        <v>29</v>
      </c>
      <c r="X34" s="100" t="s">
        <v>204</v>
      </c>
      <c r="Y34" s="37" t="s">
        <v>205</v>
      </c>
      <c r="Z34" s="100">
        <v>0.65</v>
      </c>
    </row>
    <row r="35" spans="2:26" ht="127.5" x14ac:dyDescent="0.2">
      <c r="B35" s="37" t="s">
        <v>170</v>
      </c>
      <c r="C35" s="115" t="s">
        <v>171</v>
      </c>
      <c r="D35" s="37" t="s">
        <v>172</v>
      </c>
      <c r="E35" s="37" t="s">
        <v>153</v>
      </c>
      <c r="F35" s="37" t="s">
        <v>154</v>
      </c>
      <c r="G35" s="37" t="s">
        <v>57</v>
      </c>
      <c r="H35" s="37" t="s">
        <v>160</v>
      </c>
      <c r="I35" s="91" t="s">
        <v>31</v>
      </c>
      <c r="J35" s="91" t="s">
        <v>29</v>
      </c>
      <c r="K35" s="91" t="s">
        <v>32</v>
      </c>
      <c r="L35" s="100" t="s">
        <v>196</v>
      </c>
      <c r="M35" s="90" t="s">
        <v>197</v>
      </c>
      <c r="N35" s="100">
        <v>447</v>
      </c>
      <c r="O35" s="100" t="s">
        <v>198</v>
      </c>
      <c r="P35" s="90" t="s">
        <v>199</v>
      </c>
      <c r="Q35" s="91" t="s">
        <v>29</v>
      </c>
      <c r="R35" s="90" t="s">
        <v>200</v>
      </c>
      <c r="S35" s="90" t="s">
        <v>201</v>
      </c>
      <c r="T35" s="91">
        <v>838</v>
      </c>
      <c r="U35" s="90" t="s">
        <v>202</v>
      </c>
      <c r="V35" s="90" t="s">
        <v>203</v>
      </c>
      <c r="W35" s="91">
        <v>255</v>
      </c>
      <c r="X35" s="100" t="s">
        <v>204</v>
      </c>
      <c r="Y35" s="37" t="s">
        <v>205</v>
      </c>
      <c r="Z35" s="100">
        <v>7.52</v>
      </c>
    </row>
    <row r="36" spans="2:26" ht="127.5" x14ac:dyDescent="0.2">
      <c r="B36" s="37" t="s">
        <v>173</v>
      </c>
      <c r="C36" s="115" t="s">
        <v>174</v>
      </c>
      <c r="D36" s="37" t="s">
        <v>175</v>
      </c>
      <c r="E36" s="37" t="s">
        <v>176</v>
      </c>
      <c r="F36" s="37" t="s">
        <v>154</v>
      </c>
      <c r="G36" s="37" t="s">
        <v>106</v>
      </c>
      <c r="H36" s="37" t="s">
        <v>160</v>
      </c>
      <c r="I36" s="91" t="s">
        <v>31</v>
      </c>
      <c r="J36" s="91" t="s">
        <v>29</v>
      </c>
      <c r="K36" s="91" t="s">
        <v>32</v>
      </c>
      <c r="L36" s="100" t="s">
        <v>196</v>
      </c>
      <c r="M36" s="90" t="s">
        <v>197</v>
      </c>
      <c r="N36" s="100">
        <v>86</v>
      </c>
      <c r="O36" s="100" t="s">
        <v>198</v>
      </c>
      <c r="P36" s="90" t="s">
        <v>199</v>
      </c>
      <c r="Q36" s="125">
        <v>151</v>
      </c>
      <c r="R36" s="90" t="s">
        <v>200</v>
      </c>
      <c r="S36" s="90" t="s">
        <v>201</v>
      </c>
      <c r="T36" s="91">
        <v>607</v>
      </c>
      <c r="U36" s="90" t="s">
        <v>202</v>
      </c>
      <c r="V36" s="90" t="s">
        <v>203</v>
      </c>
      <c r="W36" s="91">
        <v>372</v>
      </c>
      <c r="X36" s="100" t="s">
        <v>204</v>
      </c>
      <c r="Y36" s="37" t="s">
        <v>205</v>
      </c>
      <c r="Z36" s="100">
        <v>0.99</v>
      </c>
    </row>
    <row r="37" spans="2:26" ht="127.5" x14ac:dyDescent="0.2">
      <c r="B37" s="37" t="s">
        <v>177</v>
      </c>
      <c r="C37" s="37" t="s">
        <v>178</v>
      </c>
      <c r="D37" s="37" t="s">
        <v>179</v>
      </c>
      <c r="E37" s="37" t="s">
        <v>159</v>
      </c>
      <c r="F37" s="37" t="s">
        <v>154</v>
      </c>
      <c r="G37" s="37" t="s">
        <v>96</v>
      </c>
      <c r="H37" s="37" t="s">
        <v>160</v>
      </c>
      <c r="I37" s="91" t="s">
        <v>31</v>
      </c>
      <c r="J37" s="91" t="s">
        <v>29</v>
      </c>
      <c r="K37" s="91" t="s">
        <v>32</v>
      </c>
      <c r="L37" s="100" t="s">
        <v>196</v>
      </c>
      <c r="M37" s="90" t="s">
        <v>197</v>
      </c>
      <c r="N37" s="100">
        <v>120</v>
      </c>
      <c r="O37" s="100" t="s">
        <v>198</v>
      </c>
      <c r="P37" s="90" t="s">
        <v>199</v>
      </c>
      <c r="Q37" s="91">
        <v>120</v>
      </c>
      <c r="R37" s="90" t="s">
        <v>200</v>
      </c>
      <c r="S37" s="90" t="s">
        <v>201</v>
      </c>
      <c r="T37" s="91">
        <v>120</v>
      </c>
      <c r="U37" s="90" t="s">
        <v>202</v>
      </c>
      <c r="V37" s="90" t="s">
        <v>203</v>
      </c>
      <c r="W37" s="91">
        <v>120</v>
      </c>
      <c r="X37" s="100" t="s">
        <v>204</v>
      </c>
      <c r="Y37" s="37" t="s">
        <v>205</v>
      </c>
      <c r="Z37" s="100">
        <v>1.5</v>
      </c>
    </row>
    <row r="38" spans="2:26" ht="127.5" x14ac:dyDescent="0.2">
      <c r="B38" s="37" t="s">
        <v>180</v>
      </c>
      <c r="C38" s="37" t="s">
        <v>181</v>
      </c>
      <c r="D38" s="37" t="s">
        <v>182</v>
      </c>
      <c r="E38" s="37" t="s">
        <v>168</v>
      </c>
      <c r="F38" s="37" t="s">
        <v>154</v>
      </c>
      <c r="G38" s="37" t="s">
        <v>169</v>
      </c>
      <c r="H38" s="37" t="s">
        <v>160</v>
      </c>
      <c r="I38" s="91" t="s">
        <v>31</v>
      </c>
      <c r="J38" s="91" t="s">
        <v>29</v>
      </c>
      <c r="K38" s="91" t="s">
        <v>32</v>
      </c>
      <c r="L38" s="100" t="s">
        <v>196</v>
      </c>
      <c r="M38" s="90" t="s">
        <v>197</v>
      </c>
      <c r="N38" s="100" t="s">
        <v>29</v>
      </c>
      <c r="O38" s="100" t="s">
        <v>198</v>
      </c>
      <c r="P38" s="90" t="s">
        <v>199</v>
      </c>
      <c r="Q38" s="91">
        <v>565</v>
      </c>
      <c r="R38" s="90" t="s">
        <v>200</v>
      </c>
      <c r="S38" s="90" t="s">
        <v>201</v>
      </c>
      <c r="T38" s="91" t="s">
        <v>29</v>
      </c>
      <c r="U38" s="90" t="s">
        <v>202</v>
      </c>
      <c r="V38" s="90" t="s">
        <v>203</v>
      </c>
      <c r="W38" s="91" t="s">
        <v>29</v>
      </c>
      <c r="X38" s="100" t="s">
        <v>204</v>
      </c>
      <c r="Y38" s="37" t="s">
        <v>205</v>
      </c>
      <c r="Z38" s="100" t="s">
        <v>206</v>
      </c>
    </row>
    <row r="39" spans="2:26" ht="127.5" x14ac:dyDescent="0.2">
      <c r="B39" s="37" t="s">
        <v>183</v>
      </c>
      <c r="C39" s="37" t="s">
        <v>184</v>
      </c>
      <c r="D39" s="37" t="s">
        <v>185</v>
      </c>
      <c r="E39" s="37" t="s">
        <v>153</v>
      </c>
      <c r="F39" s="37" t="s">
        <v>154</v>
      </c>
      <c r="G39" s="37" t="s">
        <v>57</v>
      </c>
      <c r="H39" s="37" t="s">
        <v>160</v>
      </c>
      <c r="I39" s="91" t="s">
        <v>31</v>
      </c>
      <c r="J39" s="91" t="s">
        <v>29</v>
      </c>
      <c r="K39" s="91" t="s">
        <v>32</v>
      </c>
      <c r="L39" s="100" t="s">
        <v>196</v>
      </c>
      <c r="M39" s="90" t="s">
        <v>197</v>
      </c>
      <c r="N39" s="91" t="s">
        <v>29</v>
      </c>
      <c r="O39" s="100" t="s">
        <v>198</v>
      </c>
      <c r="P39" s="90" t="s">
        <v>199</v>
      </c>
      <c r="Q39" s="91" t="s">
        <v>29</v>
      </c>
      <c r="R39" s="90" t="s">
        <v>200</v>
      </c>
      <c r="S39" s="90" t="s">
        <v>201</v>
      </c>
      <c r="T39" s="91">
        <v>220</v>
      </c>
      <c r="U39" s="90" t="s">
        <v>202</v>
      </c>
      <c r="V39" s="90" t="s">
        <v>203</v>
      </c>
      <c r="W39" s="91">
        <v>220</v>
      </c>
      <c r="X39" s="100" t="s">
        <v>204</v>
      </c>
      <c r="Y39" s="37" t="s">
        <v>205</v>
      </c>
      <c r="Z39" s="100" t="s">
        <v>206</v>
      </c>
    </row>
    <row r="40" spans="2:26" ht="127.5" x14ac:dyDescent="0.2">
      <c r="B40" s="37" t="s">
        <v>186</v>
      </c>
      <c r="C40" s="37" t="s">
        <v>187</v>
      </c>
      <c r="D40" s="37" t="s">
        <v>188</v>
      </c>
      <c r="E40" s="37" t="s">
        <v>176</v>
      </c>
      <c r="F40" s="37" t="s">
        <v>154</v>
      </c>
      <c r="G40" s="37" t="s">
        <v>106</v>
      </c>
      <c r="H40" s="37" t="s">
        <v>160</v>
      </c>
      <c r="I40" s="91" t="s">
        <v>31</v>
      </c>
      <c r="J40" s="91" t="s">
        <v>29</v>
      </c>
      <c r="K40" s="91" t="s">
        <v>32</v>
      </c>
      <c r="L40" s="100" t="s">
        <v>196</v>
      </c>
      <c r="M40" s="90" t="s">
        <v>197</v>
      </c>
      <c r="N40" s="100" t="s">
        <v>29</v>
      </c>
      <c r="O40" s="100" t="s">
        <v>198</v>
      </c>
      <c r="P40" s="90" t="s">
        <v>199</v>
      </c>
      <c r="Q40" s="91" t="s">
        <v>29</v>
      </c>
      <c r="R40" s="90" t="s">
        <v>200</v>
      </c>
      <c r="S40" s="90" t="s">
        <v>201</v>
      </c>
      <c r="T40" s="91">
        <v>112</v>
      </c>
      <c r="U40" s="90" t="s">
        <v>202</v>
      </c>
      <c r="V40" s="90" t="s">
        <v>203</v>
      </c>
      <c r="W40" s="91" t="s">
        <v>29</v>
      </c>
      <c r="X40" s="100" t="s">
        <v>204</v>
      </c>
      <c r="Y40" s="37" t="s">
        <v>205</v>
      </c>
      <c r="Z40" s="100">
        <v>1.6</v>
      </c>
    </row>
    <row r="41" spans="2:26" x14ac:dyDescent="0.2">
      <c r="B41" s="54"/>
      <c r="C41" s="54"/>
      <c r="D41" s="59"/>
      <c r="E41" s="75"/>
      <c r="F41" s="57"/>
      <c r="G41" s="59"/>
      <c r="H41" s="59"/>
      <c r="I41" s="76"/>
      <c r="J41" s="76"/>
      <c r="K41" s="76"/>
      <c r="L41" s="76"/>
      <c r="M41" s="54"/>
      <c r="N41" s="76"/>
      <c r="O41" s="77"/>
      <c r="P41" s="75"/>
      <c r="Q41" s="77"/>
      <c r="R41" s="53"/>
      <c r="S41" s="53"/>
      <c r="T41" s="53"/>
      <c r="U41" s="53"/>
      <c r="V41" s="53"/>
      <c r="W41" s="53"/>
      <c r="X41" s="53"/>
      <c r="Y41" s="54"/>
      <c r="Z41" s="53"/>
    </row>
    <row r="42" spans="2:26" x14ac:dyDescent="0.2">
      <c r="B42" s="8" t="s">
        <v>71</v>
      </c>
      <c r="C42" s="8"/>
    </row>
  </sheetData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rowBreaks count="1" manualBreakCount="1">
    <brk id="27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5"/>
  <sheetViews>
    <sheetView workbookViewId="0">
      <selection activeCell="B9" sqref="B9:B10"/>
    </sheetView>
  </sheetViews>
  <sheetFormatPr defaultRowHeight="15" x14ac:dyDescent="0.25"/>
  <cols>
    <col min="2" max="2" width="9.140625" customWidth="1"/>
    <col min="3" max="3" width="103.28515625" customWidth="1"/>
    <col min="4" max="4" width="28.42578125" customWidth="1"/>
  </cols>
  <sheetData>
    <row r="2" spans="2:4" x14ac:dyDescent="0.25">
      <c r="B2" s="11" t="s">
        <v>72</v>
      </c>
    </row>
    <row r="4" spans="2:4" ht="25.5" x14ac:dyDescent="0.25">
      <c r="B4" s="12" t="s">
        <v>43</v>
      </c>
      <c r="C4" s="12" t="s">
        <v>73</v>
      </c>
      <c r="D4" s="12" t="s">
        <v>44</v>
      </c>
    </row>
    <row r="5" spans="2:4" x14ac:dyDescent="0.25">
      <c r="B5" s="10" t="s">
        <v>107</v>
      </c>
      <c r="C5" s="80" t="s">
        <v>118</v>
      </c>
      <c r="D5" s="36">
        <f>SUM('3 lentele'!N10:N13)</f>
        <v>4</v>
      </c>
    </row>
    <row r="6" spans="2:4" x14ac:dyDescent="0.25">
      <c r="B6" s="10" t="s">
        <v>137</v>
      </c>
      <c r="C6" s="80" t="s">
        <v>138</v>
      </c>
      <c r="D6" s="36">
        <f>'3 lentele'!N21</f>
        <v>2</v>
      </c>
    </row>
    <row r="7" spans="2:4" x14ac:dyDescent="0.25">
      <c r="B7" s="10" t="s">
        <v>189</v>
      </c>
      <c r="C7" s="35" t="s">
        <v>190</v>
      </c>
      <c r="D7" s="36">
        <f>'3 lentele'!N27</f>
        <v>138</v>
      </c>
    </row>
    <row r="8" spans="2:4" x14ac:dyDescent="0.25">
      <c r="B8" s="82" t="s">
        <v>191</v>
      </c>
      <c r="C8" s="83" t="s">
        <v>192</v>
      </c>
      <c r="D8" s="36">
        <f>'3 lentele'!Q27</f>
        <v>35</v>
      </c>
    </row>
    <row r="9" spans="2:4" x14ac:dyDescent="0.25">
      <c r="B9" s="78" t="s">
        <v>109</v>
      </c>
      <c r="C9" s="80" t="s">
        <v>110</v>
      </c>
      <c r="D9" s="30">
        <f>SUM('3 lentele'!Q10:Q13)</f>
        <v>94</v>
      </c>
    </row>
    <row r="10" spans="2:4" x14ac:dyDescent="0.25">
      <c r="B10" s="78" t="s">
        <v>111</v>
      </c>
      <c r="C10" s="80" t="s">
        <v>112</v>
      </c>
      <c r="D10" s="30">
        <f>SUM('3 lentele'!T10:T13)</f>
        <v>70</v>
      </c>
    </row>
    <row r="11" spans="2:4" x14ac:dyDescent="0.25">
      <c r="B11" s="30" t="s">
        <v>196</v>
      </c>
      <c r="C11" s="83" t="s">
        <v>197</v>
      </c>
      <c r="D11" s="30">
        <f>SUM('3 lentele'!N32:N40)</f>
        <v>1048</v>
      </c>
    </row>
    <row r="12" spans="2:4" ht="25.5" x14ac:dyDescent="0.25">
      <c r="B12" s="30" t="s">
        <v>198</v>
      </c>
      <c r="C12" s="80" t="s">
        <v>199</v>
      </c>
      <c r="D12" s="30">
        <f>SUM('3 lentele'!Q32:Q40)</f>
        <v>5199</v>
      </c>
    </row>
    <row r="13" spans="2:4" x14ac:dyDescent="0.25">
      <c r="B13" s="30" t="s">
        <v>200</v>
      </c>
      <c r="C13" s="83" t="s">
        <v>201</v>
      </c>
      <c r="D13" s="30">
        <f>SUM('3 lentele'!T32:T40)</f>
        <v>2490</v>
      </c>
    </row>
    <row r="14" spans="2:4" x14ac:dyDescent="0.25">
      <c r="B14" s="30" t="s">
        <v>202</v>
      </c>
      <c r="C14" s="80" t="s">
        <v>203</v>
      </c>
      <c r="D14" s="30">
        <f>SUM('3 lentele'!W32:W40)</f>
        <v>967</v>
      </c>
    </row>
    <row r="15" spans="2:4" x14ac:dyDescent="0.25">
      <c r="B15" s="100" t="s">
        <v>204</v>
      </c>
      <c r="C15" s="37" t="s">
        <v>205</v>
      </c>
      <c r="D15" s="126">
        <f>SUM('3 lentele'!Z32:Z40)</f>
        <v>17.353999999999999</v>
      </c>
    </row>
  </sheetData>
  <pageMargins left="0.25" right="0.25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9"/>
  <sheetViews>
    <sheetView workbookViewId="0">
      <selection activeCell="C18" sqref="C18"/>
    </sheetView>
  </sheetViews>
  <sheetFormatPr defaultRowHeight="15" x14ac:dyDescent="0.25"/>
  <cols>
    <col min="2" max="2" width="18" customWidth="1"/>
    <col min="3" max="3" width="25.140625" customWidth="1"/>
    <col min="6" max="6" width="10.85546875" customWidth="1"/>
    <col min="7" max="7" width="11" customWidth="1"/>
    <col min="8" max="8" width="11.85546875" customWidth="1"/>
    <col min="9" max="9" width="12.28515625" customWidth="1"/>
    <col min="10" max="10" width="13" customWidth="1"/>
    <col min="11" max="11" width="14.5703125" customWidth="1"/>
  </cols>
  <sheetData>
    <row r="2" spans="2:11" x14ac:dyDescent="0.25">
      <c r="B2" s="6" t="s">
        <v>82</v>
      </c>
    </row>
    <row r="4" spans="2:11" x14ac:dyDescent="0.25">
      <c r="B4" s="13"/>
      <c r="C4" s="13" t="s">
        <v>74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46</v>
      </c>
      <c r="K4" s="13" t="s">
        <v>11</v>
      </c>
    </row>
    <row r="5" spans="2:11" ht="63.75" x14ac:dyDescent="0.25">
      <c r="B5" s="21" t="s">
        <v>75</v>
      </c>
      <c r="C5" s="21" t="s">
        <v>45</v>
      </c>
      <c r="D5" s="13"/>
      <c r="E5" s="13"/>
      <c r="F5" s="13"/>
      <c r="G5" s="13"/>
      <c r="H5" s="13"/>
      <c r="I5" s="13"/>
      <c r="J5" s="13"/>
      <c r="K5" s="13"/>
    </row>
    <row r="6" spans="2:11" ht="25.5" x14ac:dyDescent="0.25">
      <c r="B6" s="7" t="s">
        <v>97</v>
      </c>
      <c r="C6" s="7" t="s">
        <v>213</v>
      </c>
      <c r="D6" s="18">
        <v>0</v>
      </c>
      <c r="E6" s="19">
        <v>0</v>
      </c>
      <c r="F6" s="18">
        <v>0</v>
      </c>
      <c r="G6" s="19">
        <f>'1 lentele'!I13</f>
        <v>724262.92</v>
      </c>
      <c r="H6" s="19">
        <f>'1 lentele'!K13</f>
        <v>0</v>
      </c>
      <c r="I6" s="19">
        <f>'1 lentele'!M13</f>
        <v>162503.85</v>
      </c>
      <c r="J6" s="19">
        <f>'1 lentele'!O13</f>
        <v>0</v>
      </c>
      <c r="K6" s="19">
        <f>SUM(D6:J6)</f>
        <v>886766.77</v>
      </c>
    </row>
    <row r="7" spans="2:11" ht="25.5" x14ac:dyDescent="0.25">
      <c r="B7" s="7" t="s">
        <v>136</v>
      </c>
      <c r="C7" s="7" t="s">
        <v>142</v>
      </c>
      <c r="D7" s="18">
        <v>0</v>
      </c>
      <c r="E7" s="19">
        <v>0</v>
      </c>
      <c r="F7" s="18">
        <v>0</v>
      </c>
      <c r="G7" s="19">
        <v>0</v>
      </c>
      <c r="H7" s="19">
        <f>'[2]1 lentele'!K14</f>
        <v>0</v>
      </c>
      <c r="I7" s="19">
        <f>'1 lentele'!M23</f>
        <v>844573</v>
      </c>
      <c r="J7" s="19">
        <f>'[2]1 lentele'!O14</f>
        <v>0</v>
      </c>
      <c r="K7" s="19">
        <f>SUM(D7:J7)</f>
        <v>844573</v>
      </c>
    </row>
    <row r="8" spans="2:11" ht="25.5" x14ac:dyDescent="0.25">
      <c r="B8" s="7" t="s">
        <v>155</v>
      </c>
      <c r="C8" s="7" t="s">
        <v>207</v>
      </c>
      <c r="D8" s="18">
        <v>0</v>
      </c>
      <c r="E8" s="19">
        <v>0</v>
      </c>
      <c r="F8" s="18">
        <v>0</v>
      </c>
      <c r="G8" s="19">
        <f>'1 lentele'!I31</f>
        <v>2175264.87</v>
      </c>
      <c r="H8" s="19">
        <f>'[3]1 lentele'!K15</f>
        <v>0</v>
      </c>
      <c r="I8" s="19">
        <f>'[3]1 lentele'!M15</f>
        <v>0</v>
      </c>
      <c r="J8" s="19">
        <f>'[3]1 lentele'!O15</f>
        <v>0</v>
      </c>
      <c r="K8" s="19">
        <f>SUM(D8:J8)</f>
        <v>2175264.87</v>
      </c>
    </row>
    <row r="9" spans="2:11" ht="51" x14ac:dyDescent="0.25">
      <c r="B9" s="127" t="s">
        <v>160</v>
      </c>
      <c r="C9" s="35" t="s">
        <v>208</v>
      </c>
      <c r="D9" s="128">
        <v>0</v>
      </c>
      <c r="E9" s="128">
        <v>0</v>
      </c>
      <c r="F9" s="129">
        <f>'1 lentele'!G38</f>
        <v>575597.03</v>
      </c>
      <c r="G9" s="129">
        <f>'1 lentele'!I38</f>
        <v>5065831.01</v>
      </c>
      <c r="H9" s="128">
        <v>0</v>
      </c>
      <c r="I9" s="129">
        <f>'1 lentele'!M38</f>
        <v>1769881.53</v>
      </c>
      <c r="J9" s="128">
        <v>0</v>
      </c>
      <c r="K9" s="129">
        <f>SUM(D9:J9)</f>
        <v>7411309.5700000003</v>
      </c>
    </row>
  </sheetData>
  <pageMargins left="0.25" right="0.25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9"/>
  <sheetViews>
    <sheetView workbookViewId="0">
      <selection activeCell="C5" sqref="C5"/>
    </sheetView>
  </sheetViews>
  <sheetFormatPr defaultRowHeight="15" x14ac:dyDescent="0.25"/>
  <cols>
    <col min="2" max="2" width="21.28515625" customWidth="1"/>
    <col min="3" max="3" width="25.140625" customWidth="1"/>
    <col min="4" max="4" width="10.7109375" customWidth="1"/>
    <col min="5" max="5" width="11" customWidth="1"/>
    <col min="6" max="6" width="10.5703125" customWidth="1"/>
    <col min="7" max="7" width="12.7109375" customWidth="1"/>
    <col min="8" max="8" width="12.42578125" customWidth="1"/>
    <col min="9" max="9" width="11.5703125" customWidth="1"/>
    <col min="10" max="10" width="12.28515625" customWidth="1"/>
    <col min="11" max="11" width="14.85546875" customWidth="1"/>
  </cols>
  <sheetData>
    <row r="2" spans="2:11" x14ac:dyDescent="0.25">
      <c r="B2" s="6" t="s">
        <v>83</v>
      </c>
    </row>
    <row r="4" spans="2:11" x14ac:dyDescent="0.25">
      <c r="B4" s="13"/>
      <c r="C4" s="13" t="s">
        <v>74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46</v>
      </c>
      <c r="K4" s="13" t="s">
        <v>11</v>
      </c>
    </row>
    <row r="5" spans="2:11" ht="51" x14ac:dyDescent="0.25">
      <c r="B5" s="21" t="s">
        <v>76</v>
      </c>
      <c r="C5" s="21" t="s">
        <v>77</v>
      </c>
      <c r="D5" s="13"/>
      <c r="E5" s="13"/>
      <c r="F5" s="13"/>
      <c r="G5" s="13"/>
      <c r="H5" s="13"/>
      <c r="I5" s="13"/>
      <c r="J5" s="13"/>
      <c r="K5" s="13"/>
    </row>
    <row r="6" spans="2:11" ht="25.5" x14ac:dyDescent="0.25">
      <c r="B6" s="7" t="s">
        <v>97</v>
      </c>
      <c r="C6" s="7" t="s">
        <v>213</v>
      </c>
      <c r="D6" s="18">
        <f>'5 lentele'!D6</f>
        <v>0</v>
      </c>
      <c r="E6" s="19">
        <f>D6+'5 lentele'!E6</f>
        <v>0</v>
      </c>
      <c r="F6" s="18">
        <f>E6+'5 lentele'!F6</f>
        <v>0</v>
      </c>
      <c r="G6" s="19">
        <f>F6+'5 lentele'!G6</f>
        <v>724262.92</v>
      </c>
      <c r="H6" s="19">
        <f>G6+'5 lentele'!H6</f>
        <v>724262.92</v>
      </c>
      <c r="I6" s="19">
        <f>H6+'5 lentele'!I6</f>
        <v>886766.77</v>
      </c>
      <c r="J6" s="19">
        <f>I6+'5 lentele'!J6</f>
        <v>886766.77</v>
      </c>
      <c r="K6" s="19">
        <f>J6</f>
        <v>886766.77</v>
      </c>
    </row>
    <row r="7" spans="2:11" ht="25.5" x14ac:dyDescent="0.25">
      <c r="B7" s="7" t="s">
        <v>136</v>
      </c>
      <c r="C7" s="7" t="s">
        <v>142</v>
      </c>
      <c r="D7" s="18">
        <f>'[2]5 lentele'!D7</f>
        <v>0</v>
      </c>
      <c r="E7" s="19">
        <f>D7+'[2]5 lentele'!E7</f>
        <v>0</v>
      </c>
      <c r="F7" s="18">
        <f>E7+'[2]5 lentele'!F7</f>
        <v>0</v>
      </c>
      <c r="G7" s="19">
        <f>F7+'[2]5 lentele'!G7</f>
        <v>0</v>
      </c>
      <c r="H7" s="19">
        <f>G7+'[2]5 lentele'!H7</f>
        <v>0</v>
      </c>
      <c r="I7" s="19">
        <f>H7+'5 lentele'!I7</f>
        <v>844573</v>
      </c>
      <c r="J7" s="19">
        <f>I7+'[2]5 lentele'!J7</f>
        <v>844573</v>
      </c>
      <c r="K7" s="19">
        <f>J7</f>
        <v>844573</v>
      </c>
    </row>
    <row r="8" spans="2:11" ht="25.5" x14ac:dyDescent="0.25">
      <c r="B8" s="7" t="s">
        <v>155</v>
      </c>
      <c r="C8" s="7" t="s">
        <v>207</v>
      </c>
      <c r="D8" s="130">
        <v>0</v>
      </c>
      <c r="E8" s="130">
        <v>0</v>
      </c>
      <c r="F8" s="130">
        <v>0</v>
      </c>
      <c r="G8" s="130">
        <f>F8+'5 lentele'!G8</f>
        <v>2175264.87</v>
      </c>
      <c r="H8" s="130">
        <f>G8+'5 lentele'!H8</f>
        <v>2175264.87</v>
      </c>
      <c r="I8" s="130">
        <f>H8+'5 lentele'!I8</f>
        <v>2175264.87</v>
      </c>
      <c r="J8" s="130">
        <f>I8+'5 lentele'!J8</f>
        <v>2175264.87</v>
      </c>
      <c r="K8" s="130">
        <f>J8</f>
        <v>2175264.87</v>
      </c>
    </row>
    <row r="9" spans="2:11" ht="51" x14ac:dyDescent="0.25">
      <c r="B9" s="127" t="s">
        <v>160</v>
      </c>
      <c r="C9" s="80" t="s">
        <v>208</v>
      </c>
      <c r="D9" s="130">
        <v>0</v>
      </c>
      <c r="E9" s="130">
        <v>0</v>
      </c>
      <c r="F9" s="130">
        <f>E9+'5 lentele'!F9</f>
        <v>575597.03</v>
      </c>
      <c r="G9" s="130">
        <f>F9+'5 lentele'!G9</f>
        <v>5641428.04</v>
      </c>
      <c r="H9" s="130">
        <f>G9+'5 lentele'!H9</f>
        <v>5641428.04</v>
      </c>
      <c r="I9" s="130">
        <f>H9+'5 lentele'!I9</f>
        <v>7411309.5700000003</v>
      </c>
      <c r="J9" s="130">
        <f>I9+'5 lentele'!J9</f>
        <v>7411309.5700000003</v>
      </c>
      <c r="K9" s="130">
        <f>J9</f>
        <v>7411309.5700000003</v>
      </c>
    </row>
  </sheetData>
  <pageMargins left="0.25" right="0.25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"/>
  <sheetViews>
    <sheetView workbookViewId="0">
      <selection activeCell="F6" sqref="F6:F13"/>
    </sheetView>
  </sheetViews>
  <sheetFormatPr defaultRowHeight="15" x14ac:dyDescent="0.25"/>
  <cols>
    <col min="3" max="3" width="67" customWidth="1"/>
    <col min="4" max="4" width="18.28515625" customWidth="1"/>
    <col min="5" max="5" width="18" customWidth="1"/>
    <col min="6" max="6" width="19" customWidth="1"/>
  </cols>
  <sheetData>
    <row r="2" spans="2:6" x14ac:dyDescent="0.25">
      <c r="B2" s="6" t="s">
        <v>78</v>
      </c>
    </row>
    <row r="4" spans="2:6" ht="51" x14ac:dyDescent="0.25">
      <c r="B4" s="20" t="s">
        <v>43</v>
      </c>
      <c r="C4" s="20" t="s">
        <v>47</v>
      </c>
      <c r="D4" s="20" t="s">
        <v>48</v>
      </c>
      <c r="E4" s="20" t="s">
        <v>49</v>
      </c>
      <c r="F4" s="20" t="s">
        <v>50</v>
      </c>
    </row>
    <row r="5" spans="2:6" x14ac:dyDescent="0.25">
      <c r="B5" s="21">
        <v>2</v>
      </c>
      <c r="C5" s="81" t="s">
        <v>120</v>
      </c>
      <c r="D5" s="21">
        <v>1</v>
      </c>
      <c r="E5" s="21">
        <v>0</v>
      </c>
      <c r="F5" s="131">
        <v>0</v>
      </c>
    </row>
    <row r="6" spans="2:6" x14ac:dyDescent="0.25">
      <c r="B6" s="21">
        <v>6</v>
      </c>
      <c r="C6" s="81" t="s">
        <v>209</v>
      </c>
      <c r="D6" s="21">
        <v>6</v>
      </c>
      <c r="E6" s="21">
        <v>1</v>
      </c>
      <c r="F6" s="143">
        <f>'2 lentele'!L38</f>
        <v>905471.58000000007</v>
      </c>
    </row>
    <row r="7" spans="2:6" x14ac:dyDescent="0.25">
      <c r="B7" s="21">
        <v>7</v>
      </c>
      <c r="C7" s="81" t="s">
        <v>210</v>
      </c>
      <c r="D7" s="21">
        <v>9</v>
      </c>
      <c r="E7" s="21">
        <v>8</v>
      </c>
      <c r="F7" s="143">
        <f>'2 lentele'!L36+'2 lentele'!L37+'2 lentele'!L39+'2 lentele'!L40+'2 lentele'!L41+'2 lentele'!L42+'2 lentele'!L43+'2 lentele'!L44</f>
        <v>10605975.57</v>
      </c>
    </row>
    <row r="8" spans="2:6" x14ac:dyDescent="0.25">
      <c r="B8" s="21">
        <v>8</v>
      </c>
      <c r="C8" s="81" t="s">
        <v>211</v>
      </c>
      <c r="D8" s="21">
        <v>1</v>
      </c>
      <c r="E8" s="21">
        <v>1</v>
      </c>
      <c r="F8" s="143">
        <f>'2 lentele'!L30</f>
        <v>2559135.1500000004</v>
      </c>
    </row>
    <row r="9" spans="2:6" ht="25.5" x14ac:dyDescent="0.25">
      <c r="B9" s="21">
        <v>19</v>
      </c>
      <c r="C9" s="22" t="s">
        <v>143</v>
      </c>
      <c r="D9" s="21">
        <v>1</v>
      </c>
      <c r="E9" s="21">
        <v>1</v>
      </c>
      <c r="F9" s="143">
        <f>'2 lentele'!L23</f>
        <v>993615.3</v>
      </c>
    </row>
    <row r="10" spans="2:6" x14ac:dyDescent="0.25">
      <c r="B10" s="21">
        <v>27</v>
      </c>
      <c r="C10" s="22" t="s">
        <v>119</v>
      </c>
      <c r="D10" s="30">
        <v>4</v>
      </c>
      <c r="E10" s="30">
        <v>4</v>
      </c>
      <c r="F10" s="144">
        <f>'1 lentele'!P13</f>
        <v>1043255.03</v>
      </c>
    </row>
    <row r="11" spans="2:6" x14ac:dyDescent="0.25">
      <c r="B11" s="82">
        <v>50</v>
      </c>
      <c r="C11" s="83" t="s">
        <v>121</v>
      </c>
      <c r="D11" s="82">
        <v>1</v>
      </c>
      <c r="E11" s="82">
        <v>0</v>
      </c>
      <c r="F11" s="145">
        <v>0</v>
      </c>
    </row>
    <row r="12" spans="2:6" x14ac:dyDescent="0.25">
      <c r="F12" s="146"/>
    </row>
    <row r="13" spans="2:6" x14ac:dyDescent="0.25">
      <c r="F13" s="146"/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topLeftCell="A7" zoomScaleNormal="100" zoomScaleSheetLayoutView="100" workbookViewId="0">
      <selection activeCell="A7" sqref="A7"/>
    </sheetView>
  </sheetViews>
  <sheetFormatPr defaultRowHeight="15" x14ac:dyDescent="0.25"/>
  <cols>
    <col min="1" max="1" width="8.42578125" customWidth="1"/>
    <col min="2" max="2" width="26.85546875" bestFit="1" customWidth="1"/>
    <col min="3" max="7" width="7.7109375" bestFit="1" customWidth="1"/>
    <col min="8" max="12" width="8" bestFit="1" customWidth="1"/>
  </cols>
  <sheetData>
    <row r="1" spans="1:13" ht="16.5" x14ac:dyDescent="0.25">
      <c r="B1" s="44" t="s">
        <v>81</v>
      </c>
    </row>
    <row r="2" spans="1:13" ht="15.75" x14ac:dyDescent="0.25">
      <c r="B2" s="16"/>
    </row>
    <row r="3" spans="1:13" ht="15.75" x14ac:dyDescent="0.25">
      <c r="C3" s="16" t="s">
        <v>51</v>
      </c>
      <c r="E3" s="16"/>
      <c r="F3" s="16"/>
      <c r="G3" s="16"/>
      <c r="H3" s="16"/>
      <c r="I3" s="16"/>
      <c r="J3" s="17"/>
      <c r="K3" s="17"/>
      <c r="L3" s="17"/>
      <c r="M3" s="17"/>
    </row>
    <row r="4" spans="1:13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5.75" x14ac:dyDescent="0.25">
      <c r="A5" s="17" t="s">
        <v>79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30" x14ac:dyDescent="0.25">
      <c r="A7" s="24" t="s">
        <v>43</v>
      </c>
      <c r="B7" s="25" t="s">
        <v>52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4" t="s">
        <v>6</v>
      </c>
      <c r="I7" s="34" t="s">
        <v>7</v>
      </c>
      <c r="J7" s="34" t="s">
        <v>53</v>
      </c>
      <c r="K7" s="42" t="s">
        <v>54</v>
      </c>
      <c r="L7" s="34" t="s">
        <v>55</v>
      </c>
      <c r="M7" s="17"/>
    </row>
    <row r="8" spans="1:13" ht="38.25" x14ac:dyDescent="0.25">
      <c r="A8" s="10" t="s">
        <v>107</v>
      </c>
      <c r="B8" s="80" t="s">
        <v>118</v>
      </c>
      <c r="C8" s="26">
        <v>0</v>
      </c>
      <c r="D8" s="26">
        <v>0</v>
      </c>
      <c r="E8" s="26">
        <v>0</v>
      </c>
      <c r="F8" s="26">
        <v>0</v>
      </c>
      <c r="G8" s="38">
        <v>0</v>
      </c>
      <c r="H8" s="26">
        <f>'3 lentele'!N10+'3 lentele'!N11+'3 lentele'!N13</f>
        <v>3</v>
      </c>
      <c r="I8" s="26">
        <v>0</v>
      </c>
      <c r="J8" s="26">
        <f>'3 lentele'!N12</f>
        <v>1</v>
      </c>
      <c r="K8" s="38">
        <v>0</v>
      </c>
      <c r="L8" s="26">
        <v>0</v>
      </c>
      <c r="M8" s="17"/>
    </row>
    <row r="9" spans="1:13" ht="25.5" x14ac:dyDescent="0.25">
      <c r="A9" s="10" t="s">
        <v>137</v>
      </c>
      <c r="B9" s="80" t="s">
        <v>138</v>
      </c>
      <c r="C9" s="26">
        <v>0</v>
      </c>
      <c r="D9" s="26">
        <v>0</v>
      </c>
      <c r="E9" s="26">
        <v>0</v>
      </c>
      <c r="F9" s="26">
        <v>0</v>
      </c>
      <c r="G9" s="38">
        <v>0</v>
      </c>
      <c r="H9" s="26">
        <v>0</v>
      </c>
      <c r="I9" s="26">
        <v>0</v>
      </c>
      <c r="J9" s="26">
        <f>'3 lentele'!N21</f>
        <v>2</v>
      </c>
      <c r="K9" s="38">
        <v>0</v>
      </c>
      <c r="L9" s="26">
        <v>0</v>
      </c>
      <c r="M9" s="17"/>
    </row>
    <row r="10" spans="1:13" s="134" customFormat="1" ht="51" x14ac:dyDescent="0.25">
      <c r="A10" s="100" t="s">
        <v>189</v>
      </c>
      <c r="B10" s="115" t="s">
        <v>190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f>'3 lentele'!N27</f>
        <v>138</v>
      </c>
      <c r="J10" s="38">
        <v>0</v>
      </c>
      <c r="K10" s="38">
        <v>0</v>
      </c>
      <c r="L10" s="38">
        <v>0</v>
      </c>
      <c r="M10" s="136"/>
    </row>
    <row r="11" spans="1:13" s="134" customFormat="1" ht="38.25" x14ac:dyDescent="0.25">
      <c r="A11" s="132" t="s">
        <v>191</v>
      </c>
      <c r="B11" s="115" t="s">
        <v>192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f>'3 lentele'!Q27</f>
        <v>35</v>
      </c>
      <c r="J11" s="38">
        <v>0</v>
      </c>
      <c r="K11" s="38">
        <v>0</v>
      </c>
      <c r="L11" s="38">
        <v>0</v>
      </c>
      <c r="M11" s="136"/>
    </row>
    <row r="12" spans="1:13" ht="51" x14ac:dyDescent="0.25">
      <c r="A12" s="78" t="s">
        <v>109</v>
      </c>
      <c r="B12" s="80" t="s">
        <v>110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f>'3 lentele'!Q10+'3 lentele'!Q11+'3 lentele'!Q13</f>
        <v>78</v>
      </c>
      <c r="I12" s="30">
        <v>0</v>
      </c>
      <c r="J12" s="30">
        <f>'3 lentele'!Q12</f>
        <v>16</v>
      </c>
      <c r="K12" s="30">
        <v>0</v>
      </c>
      <c r="L12" s="30">
        <v>0</v>
      </c>
    </row>
    <row r="13" spans="1:13" ht="38.25" x14ac:dyDescent="0.25">
      <c r="A13" s="78" t="s">
        <v>111</v>
      </c>
      <c r="B13" s="80" t="s">
        <v>112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f>'3 lentele'!T10+'3 lentele'!T11+'3 lentele'!T13</f>
        <v>60</v>
      </c>
      <c r="I13" s="30">
        <v>0</v>
      </c>
      <c r="J13" s="30">
        <f>'3 lentele'!T12</f>
        <v>10</v>
      </c>
      <c r="K13" s="30">
        <v>0</v>
      </c>
      <c r="L13" s="30">
        <v>0</v>
      </c>
    </row>
    <row r="14" spans="1:13" s="134" customFormat="1" ht="51" x14ac:dyDescent="0.25">
      <c r="A14" s="132" t="s">
        <v>196</v>
      </c>
      <c r="B14" s="115" t="s">
        <v>197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f>'3 lentele'!N32</f>
        <v>189</v>
      </c>
      <c r="I14" s="38">
        <f>'3 lentele'!N33+'3 lentele'!N35+'3 lentele'!N36</f>
        <v>739</v>
      </c>
      <c r="J14" s="38">
        <f>'3 lentele'!N37</f>
        <v>120</v>
      </c>
      <c r="K14" s="38">
        <v>0</v>
      </c>
      <c r="L14" s="38">
        <v>0</v>
      </c>
    </row>
    <row r="15" spans="1:13" s="134" customFormat="1" ht="63.75" x14ac:dyDescent="0.25">
      <c r="A15" s="132" t="s">
        <v>198</v>
      </c>
      <c r="B15" s="115" t="s">
        <v>199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133">
        <f>'3 lentele'!Q34</f>
        <v>3207</v>
      </c>
      <c r="I15" s="38">
        <f>'3 lentele'!Q33+'3 lentele'!Q36</f>
        <v>1307</v>
      </c>
      <c r="J15" s="38">
        <f>'3 lentele'!Q37+'3 lentele'!Q38</f>
        <v>685</v>
      </c>
      <c r="K15" s="38">
        <v>0</v>
      </c>
      <c r="L15" s="38">
        <v>0</v>
      </c>
    </row>
    <row r="16" spans="1:13" s="134" customFormat="1" ht="38.25" x14ac:dyDescent="0.25">
      <c r="A16" s="132" t="s">
        <v>200</v>
      </c>
      <c r="B16" s="115" t="s">
        <v>201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f>'3 lentele'!T32+'3 lentele'!T34</f>
        <v>204</v>
      </c>
      <c r="I16" s="38">
        <f>'3 lentele'!T33+'3 lentele'!T35+'3 lentele'!T36</f>
        <v>1834</v>
      </c>
      <c r="J16" s="38">
        <f>'3 lentele'!T37+'3 lentele'!T40</f>
        <v>232</v>
      </c>
      <c r="K16" s="38">
        <v>0</v>
      </c>
      <c r="L16" s="38">
        <f>'3 lentele'!W39</f>
        <v>220</v>
      </c>
    </row>
    <row r="17" spans="1:12" s="134" customFormat="1" ht="63.75" x14ac:dyDescent="0.25">
      <c r="A17" s="132" t="s">
        <v>202</v>
      </c>
      <c r="B17" s="115" t="s">
        <v>203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f>'3 lentele'!W35+'3 lentele'!W36</f>
        <v>627</v>
      </c>
      <c r="J17" s="38">
        <f>'3 lentele'!W37</f>
        <v>120</v>
      </c>
      <c r="K17" s="38">
        <v>0</v>
      </c>
      <c r="L17" s="38">
        <f>'3 lentele'!W39</f>
        <v>220</v>
      </c>
    </row>
    <row r="18" spans="1:12" s="134" customFormat="1" ht="38.25" x14ac:dyDescent="0.25">
      <c r="A18" s="100" t="s">
        <v>204</v>
      </c>
      <c r="B18" s="37" t="s">
        <v>205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135">
        <f>'3 lentele'!Z32+'3 lentele'!Z34</f>
        <v>2.3639999999999999</v>
      </c>
      <c r="I18" s="38">
        <f>'3 lentele'!Z33+'3 lentele'!Z35+'3 lentele'!Z36</f>
        <v>11.889999999999999</v>
      </c>
      <c r="J18" s="38">
        <f>'3 lentele'!Z37+'3 lentele'!Z40</f>
        <v>3.1</v>
      </c>
      <c r="K18" s="38">
        <v>0</v>
      </c>
      <c r="L18" s="38">
        <v>0</v>
      </c>
    </row>
    <row r="19" spans="1:12" x14ac:dyDescent="0.25">
      <c r="A19" s="84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15.75" x14ac:dyDescent="0.25">
      <c r="A20" s="17" t="s">
        <v>80</v>
      </c>
    </row>
    <row r="21" spans="1:12" ht="15.75" x14ac:dyDescent="0.25">
      <c r="A21" s="17"/>
    </row>
    <row r="22" spans="1:12" ht="30" x14ac:dyDescent="0.25">
      <c r="A22" s="24" t="s">
        <v>43</v>
      </c>
      <c r="B22" s="25" t="s">
        <v>52</v>
      </c>
      <c r="C22" s="23" t="s">
        <v>1</v>
      </c>
      <c r="D22" s="23" t="s">
        <v>2</v>
      </c>
      <c r="E22" s="23" t="s">
        <v>3</v>
      </c>
      <c r="F22" s="23" t="s">
        <v>4</v>
      </c>
      <c r="G22" s="23" t="s">
        <v>5</v>
      </c>
      <c r="H22" s="23" t="s">
        <v>6</v>
      </c>
      <c r="I22" s="23" t="s">
        <v>7</v>
      </c>
      <c r="J22" s="23" t="s">
        <v>53</v>
      </c>
      <c r="K22" s="23" t="s">
        <v>54</v>
      </c>
      <c r="L22" s="23" t="s">
        <v>55</v>
      </c>
    </row>
    <row r="23" spans="1:12" ht="38.25" x14ac:dyDescent="0.25">
      <c r="A23" s="10" t="s">
        <v>107</v>
      </c>
      <c r="B23" s="80" t="s">
        <v>118</v>
      </c>
      <c r="C23" s="26">
        <v>0</v>
      </c>
      <c r="D23" s="26">
        <v>0</v>
      </c>
      <c r="E23" s="26">
        <v>0</v>
      </c>
      <c r="F23" s="26">
        <v>0</v>
      </c>
      <c r="G23" s="38">
        <v>0</v>
      </c>
      <c r="H23" s="26">
        <f>H8</f>
        <v>3</v>
      </c>
      <c r="I23" s="26">
        <f>H23+I8</f>
        <v>3</v>
      </c>
      <c r="J23" s="26">
        <f>I23+J8</f>
        <v>4</v>
      </c>
      <c r="K23" s="38">
        <f>J23+K8</f>
        <v>4</v>
      </c>
      <c r="L23" s="26">
        <f>K23+L8</f>
        <v>4</v>
      </c>
    </row>
    <row r="24" spans="1:12" ht="25.5" x14ac:dyDescent="0.25">
      <c r="A24" s="10" t="s">
        <v>137</v>
      </c>
      <c r="B24" s="80" t="s">
        <v>138</v>
      </c>
      <c r="C24" s="26">
        <v>0</v>
      </c>
      <c r="D24" s="26">
        <v>0</v>
      </c>
      <c r="E24" s="26">
        <v>0</v>
      </c>
      <c r="F24" s="26">
        <v>0</v>
      </c>
      <c r="G24" s="38">
        <v>0</v>
      </c>
      <c r="H24" s="26">
        <v>0</v>
      </c>
      <c r="I24" s="26">
        <v>0</v>
      </c>
      <c r="J24" s="26">
        <f t="shared" ref="J24:L28" si="0">I24+J9</f>
        <v>2</v>
      </c>
      <c r="K24" s="38">
        <f t="shared" si="0"/>
        <v>2</v>
      </c>
      <c r="L24" s="26">
        <f t="shared" si="0"/>
        <v>2</v>
      </c>
    </row>
    <row r="25" spans="1:12" s="134" customFormat="1" ht="51" x14ac:dyDescent="0.25">
      <c r="A25" s="100" t="s">
        <v>189</v>
      </c>
      <c r="B25" s="115" t="s">
        <v>190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f t="shared" ref="I25:I33" si="1">H25+I10</f>
        <v>138</v>
      </c>
      <c r="J25" s="38">
        <f t="shared" si="0"/>
        <v>138</v>
      </c>
      <c r="K25" s="38">
        <f t="shared" si="0"/>
        <v>138</v>
      </c>
      <c r="L25" s="38">
        <f t="shared" si="0"/>
        <v>138</v>
      </c>
    </row>
    <row r="26" spans="1:12" s="134" customFormat="1" ht="38.25" x14ac:dyDescent="0.25">
      <c r="A26" s="132" t="s">
        <v>191</v>
      </c>
      <c r="B26" s="115" t="s">
        <v>192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f t="shared" si="1"/>
        <v>35</v>
      </c>
      <c r="J26" s="38">
        <f t="shared" si="0"/>
        <v>35</v>
      </c>
      <c r="K26" s="38">
        <f t="shared" si="0"/>
        <v>35</v>
      </c>
      <c r="L26" s="38">
        <f t="shared" si="0"/>
        <v>35</v>
      </c>
    </row>
    <row r="27" spans="1:12" ht="51" x14ac:dyDescent="0.25">
      <c r="A27" s="78" t="s">
        <v>109</v>
      </c>
      <c r="B27" s="80" t="s">
        <v>110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f>H12</f>
        <v>78</v>
      </c>
      <c r="I27" s="30">
        <f t="shared" si="1"/>
        <v>78</v>
      </c>
      <c r="J27" s="30">
        <f t="shared" si="0"/>
        <v>94</v>
      </c>
      <c r="K27" s="30">
        <f t="shared" si="0"/>
        <v>94</v>
      </c>
      <c r="L27" s="30">
        <f t="shared" si="0"/>
        <v>94</v>
      </c>
    </row>
    <row r="28" spans="1:12" ht="38.25" x14ac:dyDescent="0.25">
      <c r="A28" s="78" t="s">
        <v>111</v>
      </c>
      <c r="B28" s="80" t="s">
        <v>112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f>H13</f>
        <v>60</v>
      </c>
      <c r="I28" s="30">
        <f t="shared" si="1"/>
        <v>60</v>
      </c>
      <c r="J28" s="30">
        <f t="shared" si="0"/>
        <v>70</v>
      </c>
      <c r="K28" s="30">
        <f t="shared" si="0"/>
        <v>70</v>
      </c>
      <c r="L28" s="30">
        <f t="shared" si="0"/>
        <v>70</v>
      </c>
    </row>
    <row r="29" spans="1:12" s="134" customFormat="1" ht="51" x14ac:dyDescent="0.25">
      <c r="A29" s="132" t="s">
        <v>196</v>
      </c>
      <c r="B29" s="115" t="s">
        <v>197</v>
      </c>
      <c r="C29" s="38">
        <v>0</v>
      </c>
      <c r="D29" s="38">
        <v>0</v>
      </c>
      <c r="E29" s="38">
        <f t="shared" ref="E29:L32" si="2">D29+E18</f>
        <v>0</v>
      </c>
      <c r="F29" s="38">
        <f t="shared" si="2"/>
        <v>0</v>
      </c>
      <c r="G29" s="38">
        <f t="shared" si="2"/>
        <v>0</v>
      </c>
      <c r="H29" s="38">
        <f>G29+H14</f>
        <v>189</v>
      </c>
      <c r="I29" s="38">
        <f t="shared" si="1"/>
        <v>928</v>
      </c>
      <c r="J29" s="38">
        <f>I29+J14</f>
        <v>1048</v>
      </c>
      <c r="K29" s="38">
        <f t="shared" si="2"/>
        <v>1048</v>
      </c>
      <c r="L29" s="38">
        <f t="shared" si="2"/>
        <v>1048</v>
      </c>
    </row>
    <row r="30" spans="1:12" s="134" customFormat="1" ht="63.75" x14ac:dyDescent="0.25">
      <c r="A30" s="132" t="s">
        <v>198</v>
      </c>
      <c r="B30" s="115" t="s">
        <v>199</v>
      </c>
      <c r="C30" s="38">
        <v>0</v>
      </c>
      <c r="D30" s="38">
        <v>0</v>
      </c>
      <c r="E30" s="38">
        <f t="shared" si="2"/>
        <v>0</v>
      </c>
      <c r="F30" s="38">
        <f t="shared" si="2"/>
        <v>0</v>
      </c>
      <c r="G30" s="38">
        <f t="shared" si="2"/>
        <v>0</v>
      </c>
      <c r="H30" s="137">
        <f>G30+H15</f>
        <v>3207</v>
      </c>
      <c r="I30" s="137">
        <f t="shared" si="1"/>
        <v>4514</v>
      </c>
      <c r="J30" s="137">
        <f>I30+J15</f>
        <v>5199</v>
      </c>
      <c r="K30" s="137">
        <f t="shared" ref="K30:L33" si="3">J30+K15</f>
        <v>5199</v>
      </c>
      <c r="L30" s="137">
        <f t="shared" si="3"/>
        <v>5199</v>
      </c>
    </row>
    <row r="31" spans="1:12" s="134" customFormat="1" ht="38.25" x14ac:dyDescent="0.25">
      <c r="A31" s="132" t="s">
        <v>200</v>
      </c>
      <c r="B31" s="115" t="s">
        <v>201</v>
      </c>
      <c r="C31" s="38">
        <v>0</v>
      </c>
      <c r="D31" s="38">
        <v>0</v>
      </c>
      <c r="E31" s="38">
        <f t="shared" si="2"/>
        <v>0</v>
      </c>
      <c r="F31" s="38">
        <f t="shared" si="2"/>
        <v>0</v>
      </c>
      <c r="G31" s="38">
        <f t="shared" si="2"/>
        <v>0</v>
      </c>
      <c r="H31" s="38">
        <f>G31+H16</f>
        <v>204</v>
      </c>
      <c r="I31" s="38">
        <f t="shared" si="1"/>
        <v>2038</v>
      </c>
      <c r="J31" s="38">
        <f>I31+J16</f>
        <v>2270</v>
      </c>
      <c r="K31" s="38">
        <f t="shared" si="3"/>
        <v>2270</v>
      </c>
      <c r="L31" s="38">
        <f t="shared" si="3"/>
        <v>2490</v>
      </c>
    </row>
    <row r="32" spans="1:12" s="134" customFormat="1" ht="63.75" x14ac:dyDescent="0.25">
      <c r="A32" s="132" t="s">
        <v>202</v>
      </c>
      <c r="B32" s="115" t="s">
        <v>203</v>
      </c>
      <c r="C32" s="38">
        <v>0</v>
      </c>
      <c r="D32" s="38">
        <v>0</v>
      </c>
      <c r="E32" s="38">
        <f t="shared" si="2"/>
        <v>0</v>
      </c>
      <c r="F32" s="38">
        <f t="shared" si="2"/>
        <v>0</v>
      </c>
      <c r="G32" s="38">
        <f t="shared" si="2"/>
        <v>0</v>
      </c>
      <c r="H32" s="38">
        <f>G32+H17</f>
        <v>0</v>
      </c>
      <c r="I32" s="38">
        <f t="shared" si="1"/>
        <v>627</v>
      </c>
      <c r="J32" s="38">
        <f>I32+J17</f>
        <v>747</v>
      </c>
      <c r="K32" s="38">
        <f t="shared" si="3"/>
        <v>747</v>
      </c>
      <c r="L32" s="38">
        <f t="shared" si="3"/>
        <v>967</v>
      </c>
    </row>
    <row r="33" spans="1:12" s="134" customFormat="1" ht="38.25" x14ac:dyDescent="0.25">
      <c r="A33" s="100" t="s">
        <v>204</v>
      </c>
      <c r="B33" s="37" t="s">
        <v>205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135">
        <f>G33+H18</f>
        <v>2.3639999999999999</v>
      </c>
      <c r="I33" s="135">
        <f t="shared" si="1"/>
        <v>14.253999999999998</v>
      </c>
      <c r="J33" s="135">
        <f>I33+J18</f>
        <v>17.353999999999999</v>
      </c>
      <c r="K33" s="135">
        <f t="shared" si="3"/>
        <v>17.353999999999999</v>
      </c>
      <c r="L33" s="135">
        <f t="shared" si="3"/>
        <v>17.353999999999999</v>
      </c>
    </row>
  </sheetData>
  <pageMargins left="0.23622047244094491" right="0.23622047244094491" top="0.74803149606299213" bottom="0.74803149606299213" header="0.31496062992125984" footer="0.31496062992125984"/>
  <pageSetup paperSize="9" scale="78" fitToWidth="2" fitToHeight="2" orientation="landscape" r:id="rId1"/>
  <rowBreaks count="1" manualBreakCount="1">
    <brk id="19" max="11" man="1"/>
  </rowBreaks>
  <ignoredErrors>
    <ignoredError sqref="K29:L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 lentele</vt:lpstr>
      <vt:lpstr>2 lentele</vt:lpstr>
      <vt:lpstr>3 lentele</vt:lpstr>
      <vt:lpstr>4 lentele</vt:lpstr>
      <vt:lpstr>5 lentele</vt:lpstr>
      <vt:lpstr>6 lentele</vt:lpstr>
      <vt:lpstr>7 lentele</vt:lpstr>
      <vt:lpstr>Stebėsena</vt:lpstr>
      <vt:lpstr>'2 lentele'!Print_Area</vt:lpstr>
      <vt:lpstr>'3 lentele'!Print_Area</vt:lpstr>
      <vt:lpstr>Stebėsena!Print_Area</vt:lpstr>
      <vt:lpstr>'2 lentele'!Print_Titles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Daiva Kiminaitė</cp:lastModifiedBy>
  <cp:lastPrinted>2018-08-22T10:56:08Z</cp:lastPrinted>
  <dcterms:created xsi:type="dcterms:W3CDTF">2017-01-17T11:57:45Z</dcterms:created>
  <dcterms:modified xsi:type="dcterms:W3CDTF">2018-08-31T07:25:32Z</dcterms:modified>
</cp:coreProperties>
</file>