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\\Serveris\BENDRAS\MRP_Planas\MRPP 2014-2020\Pakeitimas_2018-07-04\"/>
    </mc:Choice>
  </mc:AlternateContent>
  <xr:revisionPtr revIDLastSave="0" documentId="10_ncr:8100000_{CCF44B0A-3ADC-4946-B026-98951C9FA648}" xr6:coauthVersionLast="34" xr6:coauthVersionMax="34" xr10:uidLastSave="{00000000-0000-0000-0000-000000000000}"/>
  <bookViews>
    <workbookView xWindow="0" yWindow="0" windowWidth="28800" windowHeight="11910" activeTab="2" xr2:uid="{00000000-000D-0000-FFFF-FFFF00000000}"/>
  </bookViews>
  <sheets>
    <sheet name="1 lentele" sheetId="1" r:id="rId1"/>
    <sheet name="2 lentele" sheetId="2" r:id="rId2"/>
    <sheet name="3 lentele" sheetId="4" r:id="rId3"/>
    <sheet name="4 lentele" sheetId="3" r:id="rId4"/>
    <sheet name="5 lentele" sheetId="5" r:id="rId5"/>
    <sheet name="6 lentele" sheetId="6" r:id="rId6"/>
    <sheet name="7 lentele" sheetId="7" r:id="rId7"/>
    <sheet name="8 lentele" sheetId="8" r:id="rId8"/>
    <sheet name="Stebesena_4" sheetId="9" r:id="rId9"/>
    <sheet name="Stebesena_5" sheetId="10" r:id="rId10"/>
  </sheets>
  <externalReferences>
    <externalReference r:id="rId11"/>
    <externalReference r:id="rId12"/>
    <externalReference r:id="rId13"/>
  </externalReferences>
  <definedNames>
    <definedName name="_xlnm.Print_Titles" localSheetId="8">Stebesena_4!$5:$5</definedName>
    <definedName name="_xlnm.Print_Titles" localSheetId="9">Stebesena_5!$4:$4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0" l="1"/>
  <c r="I6" i="10"/>
  <c r="J46" i="9"/>
  <c r="I46" i="9"/>
  <c r="J7" i="9"/>
  <c r="I7" i="9"/>
  <c r="F11" i="8"/>
  <c r="D45" i="5"/>
  <c r="D32" i="5"/>
  <c r="D6" i="5"/>
  <c r="K88" i="1"/>
  <c r="J88" i="1"/>
  <c r="I88" i="1"/>
  <c r="H88" i="1"/>
  <c r="L142" i="2"/>
  <c r="L141" i="2"/>
  <c r="L140" i="2"/>
  <c r="L139" i="2"/>
  <c r="L138" i="2"/>
  <c r="L137" i="2"/>
  <c r="L136" i="2"/>
  <c r="L35" i="10" l="1"/>
  <c r="K35" i="10"/>
  <c r="J35" i="10"/>
  <c r="I35" i="10"/>
  <c r="H35" i="10"/>
  <c r="L7" i="10"/>
  <c r="K7" i="10"/>
  <c r="J7" i="10"/>
  <c r="I7" i="10"/>
  <c r="H7" i="10"/>
  <c r="J8" i="9"/>
  <c r="J36" i="9"/>
  <c r="I36" i="9"/>
  <c r="I8" i="9"/>
  <c r="H36" i="9"/>
  <c r="H8" i="9"/>
  <c r="F30" i="8"/>
  <c r="F19" i="8"/>
  <c r="K21" i="7" l="1"/>
  <c r="J21" i="7"/>
  <c r="I21" i="7"/>
  <c r="H21" i="7"/>
  <c r="K21" i="6"/>
  <c r="I21" i="6"/>
  <c r="H21" i="6"/>
  <c r="D35" i="5"/>
  <c r="D7" i="5"/>
  <c r="H68" i="3"/>
  <c r="E68" i="3"/>
  <c r="M61" i="1"/>
  <c r="L61" i="1"/>
  <c r="K61" i="1"/>
  <c r="J61" i="1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Q61" i="1" l="1"/>
  <c r="P61" i="1"/>
  <c r="K154" i="1"/>
  <c r="D37" i="5"/>
  <c r="D36" i="5"/>
  <c r="L231" i="2"/>
  <c r="L230" i="2"/>
  <c r="L229" i="2"/>
  <c r="L228" i="2"/>
  <c r="L227" i="2"/>
  <c r="L226" i="2"/>
  <c r="J154" i="1" s="1"/>
  <c r="P154" i="1" s="1"/>
  <c r="J43" i="9"/>
  <c r="G43" i="9"/>
  <c r="L192" i="2" l="1"/>
  <c r="L189" i="2"/>
  <c r="I9" i="9"/>
  <c r="H9" i="9"/>
  <c r="K147" i="1" l="1"/>
  <c r="D8" i="5"/>
  <c r="L219" i="2"/>
  <c r="J147" i="1" s="1"/>
  <c r="J12" i="6" l="1"/>
  <c r="I12" i="6"/>
  <c r="H12" i="6"/>
  <c r="G12" i="6"/>
  <c r="F12" i="6"/>
  <c r="E12" i="6"/>
  <c r="D12" i="6"/>
  <c r="B174" i="1"/>
  <c r="C174" i="1"/>
  <c r="D174" i="1"/>
  <c r="E174" i="1"/>
  <c r="L174" i="1"/>
  <c r="M174" i="1"/>
  <c r="N174" i="1"/>
  <c r="O174" i="1"/>
  <c r="K12" i="6" l="1"/>
  <c r="C17" i="10"/>
  <c r="D17" i="10" s="1"/>
  <c r="E17" i="10" s="1"/>
  <c r="F17" i="10" s="1"/>
  <c r="G17" i="10" s="1"/>
  <c r="H17" i="10" s="1"/>
  <c r="I17" i="10" s="1"/>
  <c r="J17" i="10" s="1"/>
  <c r="K17" i="10" s="1"/>
  <c r="L17" i="10" s="1"/>
  <c r="D23" i="7"/>
  <c r="E23" i="7" s="1"/>
  <c r="F23" i="7" s="1"/>
  <c r="G23" i="7" s="1"/>
  <c r="H23" i="6"/>
  <c r="K23" i="6" s="1"/>
  <c r="D17" i="5"/>
  <c r="H23" i="7" l="1"/>
  <c r="I23" i="7" s="1"/>
  <c r="J23" i="7" s="1"/>
  <c r="K23" i="7" s="1"/>
  <c r="V169" i="3"/>
  <c r="S169" i="3"/>
  <c r="P169" i="3"/>
  <c r="M169" i="3"/>
  <c r="L121" i="2"/>
  <c r="L120" i="2"/>
  <c r="L119" i="2"/>
  <c r="L118" i="2"/>
  <c r="L117" i="2"/>
  <c r="C18" i="10" l="1"/>
  <c r="D18" i="10" s="1"/>
  <c r="E18" i="10" s="1"/>
  <c r="F18" i="10" s="1"/>
  <c r="G18" i="10" s="1"/>
  <c r="H18" i="10" s="1"/>
  <c r="I18" i="10" s="1"/>
  <c r="J18" i="10" s="1"/>
  <c r="K18" i="10" s="1"/>
  <c r="L18" i="10" s="1"/>
  <c r="C38" i="10"/>
  <c r="D38" i="10" s="1"/>
  <c r="E38" i="10" s="1"/>
  <c r="F38" i="10" s="1"/>
  <c r="G38" i="10" s="1"/>
  <c r="H38" i="10" s="1"/>
  <c r="I38" i="10" s="1"/>
  <c r="J38" i="10" s="1"/>
  <c r="K38" i="10" s="1"/>
  <c r="L38" i="10" s="1"/>
  <c r="G39" i="9"/>
  <c r="J24" i="6"/>
  <c r="I22" i="6"/>
  <c r="G22" i="6"/>
  <c r="F22" i="6"/>
  <c r="E22" i="6"/>
  <c r="D22" i="6"/>
  <c r="D22" i="7" s="1"/>
  <c r="D18" i="5"/>
  <c r="D38" i="5"/>
  <c r="D19" i="5"/>
  <c r="E22" i="7" l="1"/>
  <c r="F22" i="7" s="1"/>
  <c r="G22" i="7" s="1"/>
  <c r="K67" i="1"/>
  <c r="K48" i="1"/>
  <c r="I48" i="1"/>
  <c r="K13" i="1"/>
  <c r="I13" i="1"/>
  <c r="K111" i="2"/>
  <c r="K110" i="2"/>
  <c r="K109" i="2"/>
  <c r="K60" i="2"/>
  <c r="K59" i="2"/>
  <c r="J48" i="1" s="1"/>
  <c r="K58" i="2"/>
  <c r="K57" i="2"/>
  <c r="K13" i="2"/>
  <c r="K12" i="2"/>
  <c r="K11" i="2"/>
  <c r="H13" i="1" s="1"/>
  <c r="K10" i="2"/>
  <c r="J13" i="1" s="1"/>
  <c r="H48" i="1" l="1"/>
  <c r="J67" i="1"/>
  <c r="P67" i="1" s="1"/>
  <c r="F28" i="8" s="1"/>
  <c r="Q67" i="1"/>
  <c r="H22" i="6"/>
  <c r="K22" i="6" s="1"/>
  <c r="J17" i="6"/>
  <c r="I17" i="6"/>
  <c r="I17" i="7" s="1"/>
  <c r="J17" i="7" s="1"/>
  <c r="K17" i="7" s="1"/>
  <c r="G17" i="6"/>
  <c r="F17" i="6"/>
  <c r="E17" i="6"/>
  <c r="D17" i="6"/>
  <c r="Q147" i="1"/>
  <c r="P147" i="1"/>
  <c r="H22" i="7" l="1"/>
  <c r="I22" i="7" s="1"/>
  <c r="J22" i="7" s="1"/>
  <c r="K22" i="7" s="1"/>
  <c r="H17" i="6"/>
  <c r="K17" i="6" s="1"/>
  <c r="K152" i="2"/>
  <c r="K151" i="2"/>
  <c r="K150" i="2"/>
  <c r="K149" i="2"/>
  <c r="K148" i="2"/>
  <c r="C39" i="10" l="1"/>
  <c r="D39" i="10" s="1"/>
  <c r="E39" i="10" s="1"/>
  <c r="F39" i="10" s="1"/>
  <c r="G39" i="10" s="1"/>
  <c r="H39" i="10" s="1"/>
  <c r="I39" i="10" s="1"/>
  <c r="J39" i="10" s="1"/>
  <c r="K39" i="10" s="1"/>
  <c r="L39" i="10" s="1"/>
  <c r="C22" i="10"/>
  <c r="D22" i="10" s="1"/>
  <c r="E22" i="10" s="1"/>
  <c r="F22" i="10" s="1"/>
  <c r="G22" i="10" s="1"/>
  <c r="H22" i="10" s="1"/>
  <c r="I22" i="10" s="1"/>
  <c r="J22" i="10" s="1"/>
  <c r="K22" i="10" s="1"/>
  <c r="L22" i="10" s="1"/>
  <c r="C19" i="10"/>
  <c r="D19" i="10" s="1"/>
  <c r="E19" i="10" s="1"/>
  <c r="F19" i="10" s="1"/>
  <c r="G19" i="10" s="1"/>
  <c r="H19" i="10" s="1"/>
  <c r="I19" i="10" s="1"/>
  <c r="J19" i="10" s="1"/>
  <c r="K19" i="10" s="1"/>
  <c r="L19" i="10" s="1"/>
  <c r="F15" i="8"/>
  <c r="I24" i="6"/>
  <c r="H24" i="6"/>
  <c r="F24" i="6"/>
  <c r="E24" i="6"/>
  <c r="D24" i="6"/>
  <c r="D24" i="7" s="1"/>
  <c r="D39" i="5"/>
  <c r="D21" i="5"/>
  <c r="E24" i="7" l="1"/>
  <c r="F24" i="7" s="1"/>
  <c r="P13" i="1"/>
  <c r="Q13" i="1" l="1"/>
  <c r="G24" i="6"/>
  <c r="K24" i="6" s="1"/>
  <c r="F25" i="8"/>
  <c r="F13" i="8"/>
  <c r="F12" i="8"/>
  <c r="K82" i="1"/>
  <c r="G24" i="7" l="1"/>
  <c r="H24" i="7" s="1"/>
  <c r="I24" i="7" s="1"/>
  <c r="J24" i="7" s="1"/>
  <c r="K24" i="7" s="1"/>
  <c r="K130" i="2"/>
  <c r="K129" i="2"/>
  <c r="J82" i="1" s="1"/>
  <c r="C21" i="10" l="1"/>
  <c r="D21" i="10" s="1"/>
  <c r="E21" i="10" s="1"/>
  <c r="F21" i="10" s="1"/>
  <c r="G21" i="10" s="1"/>
  <c r="H21" i="10" s="1"/>
  <c r="I21" i="10" s="1"/>
  <c r="J21" i="10" s="1"/>
  <c r="K21" i="10" s="1"/>
  <c r="L21" i="10" s="1"/>
  <c r="C23" i="10"/>
  <c r="D23" i="10" s="1"/>
  <c r="E23" i="10" s="1"/>
  <c r="F23" i="10" s="1"/>
  <c r="G23" i="10" s="1"/>
  <c r="H23" i="10" s="1"/>
  <c r="I23" i="10" s="1"/>
  <c r="J23" i="10" s="1"/>
  <c r="K23" i="10" s="1"/>
  <c r="L23" i="10" s="1"/>
  <c r="C41" i="10"/>
  <c r="D41" i="10" s="1"/>
  <c r="E41" i="10" s="1"/>
  <c r="F41" i="10" s="1"/>
  <c r="G41" i="10" s="1"/>
  <c r="H41" i="10" s="1"/>
  <c r="I41" i="10" s="1"/>
  <c r="J41" i="10" s="1"/>
  <c r="K41" i="10" s="1"/>
  <c r="L41" i="10" s="1"/>
  <c r="C40" i="10"/>
  <c r="D40" i="10" s="1"/>
  <c r="E40" i="10" s="1"/>
  <c r="F40" i="10" s="1"/>
  <c r="G40" i="10" s="1"/>
  <c r="H40" i="10" s="1"/>
  <c r="I40" i="10" s="1"/>
  <c r="J40" i="10" s="1"/>
  <c r="K40" i="10" s="1"/>
  <c r="L40" i="10" s="1"/>
  <c r="D23" i="5"/>
  <c r="D22" i="5"/>
  <c r="F29" i="8"/>
  <c r="J27" i="6"/>
  <c r="I27" i="6"/>
  <c r="H27" i="6"/>
  <c r="G27" i="6"/>
  <c r="F27" i="6"/>
  <c r="E27" i="6"/>
  <c r="D27" i="6"/>
  <c r="D41" i="5"/>
  <c r="D40" i="5"/>
  <c r="K27" i="6" l="1"/>
  <c r="D27" i="7"/>
  <c r="E27" i="7" s="1"/>
  <c r="F27" i="7" s="1"/>
  <c r="G27" i="7" s="1"/>
  <c r="H27" i="7" s="1"/>
  <c r="I27" i="7" s="1"/>
  <c r="J27" i="7" s="1"/>
  <c r="K27" i="7" s="1"/>
  <c r="C20" i="10" l="1"/>
  <c r="D20" i="10" s="1"/>
  <c r="E20" i="10" s="1"/>
  <c r="F20" i="10" s="1"/>
  <c r="G20" i="10" s="1"/>
  <c r="H20" i="10" s="1"/>
  <c r="I20" i="10" s="1"/>
  <c r="J20" i="10" s="1"/>
  <c r="K20" i="10" s="1"/>
  <c r="L20" i="10" s="1"/>
  <c r="J26" i="6"/>
  <c r="I26" i="6"/>
  <c r="H26" i="6"/>
  <c r="F26" i="6"/>
  <c r="E26" i="6"/>
  <c r="D26" i="6"/>
  <c r="D26" i="7" s="1"/>
  <c r="I19" i="1"/>
  <c r="H19" i="1"/>
  <c r="D20" i="5"/>
  <c r="C6" i="10"/>
  <c r="D6" i="10" s="1"/>
  <c r="E6" i="10" s="1"/>
  <c r="F6" i="10" s="1"/>
  <c r="G6" i="10" s="1"/>
  <c r="C8" i="10"/>
  <c r="D8" i="10" s="1"/>
  <c r="E8" i="10" s="1"/>
  <c r="C9" i="10"/>
  <c r="D9" i="10" s="1"/>
  <c r="E9" i="10" s="1"/>
  <c r="F9" i="10" s="1"/>
  <c r="G9" i="10" s="1"/>
  <c r="H9" i="10" s="1"/>
  <c r="I9" i="10" s="1"/>
  <c r="J9" i="10" s="1"/>
  <c r="K9" i="10" s="1"/>
  <c r="L9" i="10" s="1"/>
  <c r="C10" i="10"/>
  <c r="D10" i="10" s="1"/>
  <c r="E10" i="10" s="1"/>
  <c r="F10" i="10" s="1"/>
  <c r="G10" i="10" s="1"/>
  <c r="H10" i="10" s="1"/>
  <c r="I10" i="10" s="1"/>
  <c r="J10" i="10" s="1"/>
  <c r="K10" i="10" s="1"/>
  <c r="L10" i="10" s="1"/>
  <c r="C11" i="10"/>
  <c r="D11" i="10" s="1"/>
  <c r="E11" i="10" s="1"/>
  <c r="F11" i="10" s="1"/>
  <c r="G11" i="10" s="1"/>
  <c r="H11" i="10" s="1"/>
  <c r="I11" i="10" s="1"/>
  <c r="J11" i="10" s="1"/>
  <c r="K11" i="10" s="1"/>
  <c r="L11" i="10" s="1"/>
  <c r="C12" i="10"/>
  <c r="D12" i="10" s="1"/>
  <c r="E12" i="10" s="1"/>
  <c r="F12" i="10" s="1"/>
  <c r="G12" i="10" s="1"/>
  <c r="H12" i="10" s="1"/>
  <c r="I12" i="10" s="1"/>
  <c r="J12" i="10" s="1"/>
  <c r="K12" i="10" s="1"/>
  <c r="L12" i="10" s="1"/>
  <c r="C13" i="10"/>
  <c r="D13" i="10" s="1"/>
  <c r="E13" i="10" s="1"/>
  <c r="F13" i="10" s="1"/>
  <c r="G13" i="10" s="1"/>
  <c r="H13" i="10" s="1"/>
  <c r="I13" i="10" s="1"/>
  <c r="J13" i="10" s="1"/>
  <c r="K13" i="10" s="1"/>
  <c r="L13" i="10" s="1"/>
  <c r="C14" i="10"/>
  <c r="D14" i="10" s="1"/>
  <c r="E14" i="10" s="1"/>
  <c r="F14" i="10" s="1"/>
  <c r="G14" i="10" s="1"/>
  <c r="H14" i="10" s="1"/>
  <c r="I14" i="10" s="1"/>
  <c r="J14" i="10" s="1"/>
  <c r="K14" i="10" s="1"/>
  <c r="L14" i="10" s="1"/>
  <c r="C15" i="10"/>
  <c r="D15" i="10" s="1"/>
  <c r="E15" i="10" s="1"/>
  <c r="F15" i="10" s="1"/>
  <c r="G15" i="10" s="1"/>
  <c r="H15" i="10" s="1"/>
  <c r="I15" i="10" s="1"/>
  <c r="J15" i="10" s="1"/>
  <c r="K15" i="10" s="1"/>
  <c r="L15" i="10" s="1"/>
  <c r="C16" i="10"/>
  <c r="D16" i="10" s="1"/>
  <c r="E16" i="10" s="1"/>
  <c r="F16" i="10" s="1"/>
  <c r="G16" i="10" s="1"/>
  <c r="H16" i="10" s="1"/>
  <c r="I16" i="10" s="1"/>
  <c r="J16" i="10" s="1"/>
  <c r="K16" i="10" s="1"/>
  <c r="L16" i="10" s="1"/>
  <c r="C24" i="10"/>
  <c r="D24" i="10" s="1"/>
  <c r="E24" i="10" s="1"/>
  <c r="F24" i="10" s="1"/>
  <c r="G24" i="10" s="1"/>
  <c r="H24" i="10" s="1"/>
  <c r="I24" i="10" s="1"/>
  <c r="J24" i="10" s="1"/>
  <c r="K24" i="10" s="1"/>
  <c r="L24" i="10" s="1"/>
  <c r="C25" i="10"/>
  <c r="D25" i="10" s="1"/>
  <c r="E25" i="10" s="1"/>
  <c r="F25" i="10" s="1"/>
  <c r="G25" i="10" s="1"/>
  <c r="H25" i="10" s="1"/>
  <c r="I25" i="10" s="1"/>
  <c r="J25" i="10" s="1"/>
  <c r="K25" i="10" s="1"/>
  <c r="L25" i="10" s="1"/>
  <c r="C26" i="10"/>
  <c r="D26" i="10" s="1"/>
  <c r="E26" i="10" s="1"/>
  <c r="F26" i="10" s="1"/>
  <c r="G26" i="10" s="1"/>
  <c r="H26" i="10" s="1"/>
  <c r="I26" i="10" s="1"/>
  <c r="J26" i="10" s="1"/>
  <c r="K26" i="10" s="1"/>
  <c r="L26" i="10" s="1"/>
  <c r="C27" i="10"/>
  <c r="D27" i="10" s="1"/>
  <c r="E27" i="10" s="1"/>
  <c r="F27" i="10" s="1"/>
  <c r="G27" i="10" s="1"/>
  <c r="H27" i="10" s="1"/>
  <c r="I27" i="10" s="1"/>
  <c r="J27" i="10" s="1"/>
  <c r="K27" i="10" s="1"/>
  <c r="L27" i="10" s="1"/>
  <c r="C28" i="10"/>
  <c r="D28" i="10" s="1"/>
  <c r="E28" i="10" s="1"/>
  <c r="F28" i="10" s="1"/>
  <c r="G28" i="10" s="1"/>
  <c r="H28" i="10" s="1"/>
  <c r="I28" i="10" s="1"/>
  <c r="J28" i="10" s="1"/>
  <c r="K28" i="10" s="1"/>
  <c r="L28" i="10" s="1"/>
  <c r="C29" i="10"/>
  <c r="D29" i="10" s="1"/>
  <c r="E29" i="10" s="1"/>
  <c r="F29" i="10" s="1"/>
  <c r="G29" i="10" s="1"/>
  <c r="H29" i="10" s="1"/>
  <c r="I29" i="10" s="1"/>
  <c r="J29" i="10" s="1"/>
  <c r="K29" i="10" s="1"/>
  <c r="L29" i="10" s="1"/>
  <c r="C30" i="10"/>
  <c r="D30" i="10" s="1"/>
  <c r="E30" i="10" s="1"/>
  <c r="F30" i="10" s="1"/>
  <c r="G30" i="10" s="1"/>
  <c r="H30" i="10" s="1"/>
  <c r="I30" i="10" s="1"/>
  <c r="J30" i="10" s="1"/>
  <c r="K30" i="10" s="1"/>
  <c r="L30" i="10" s="1"/>
  <c r="C31" i="10"/>
  <c r="D31" i="10" s="1"/>
  <c r="E31" i="10" s="1"/>
  <c r="F31" i="10" s="1"/>
  <c r="G31" i="10" s="1"/>
  <c r="H31" i="10" s="1"/>
  <c r="I31" i="10" s="1"/>
  <c r="J31" i="10" s="1"/>
  <c r="K31" i="10" s="1"/>
  <c r="L31" i="10" s="1"/>
  <c r="C32" i="10"/>
  <c r="D32" i="10" s="1"/>
  <c r="E32" i="10" s="1"/>
  <c r="F32" i="10" s="1"/>
  <c r="G32" i="10" s="1"/>
  <c r="H32" i="10" s="1"/>
  <c r="I32" i="10" s="1"/>
  <c r="J32" i="10" s="1"/>
  <c r="K32" i="10" s="1"/>
  <c r="L32" i="10" s="1"/>
  <c r="C33" i="10"/>
  <c r="D33" i="10" s="1"/>
  <c r="E33" i="10" s="1"/>
  <c r="F33" i="10" s="1"/>
  <c r="G33" i="10" s="1"/>
  <c r="H33" i="10" s="1"/>
  <c r="I33" i="10" s="1"/>
  <c r="J33" i="10" s="1"/>
  <c r="K33" i="10" s="1"/>
  <c r="L33" i="10" s="1"/>
  <c r="C34" i="10"/>
  <c r="D34" i="10" s="1"/>
  <c r="E34" i="10" s="1"/>
  <c r="F34" i="10" s="1"/>
  <c r="G34" i="10" s="1"/>
  <c r="H34" i="10" s="1"/>
  <c r="I34" i="10" s="1"/>
  <c r="J34" i="10" s="1"/>
  <c r="K34" i="10" s="1"/>
  <c r="L34" i="10" s="1"/>
  <c r="C36" i="10"/>
  <c r="D36" i="10" s="1"/>
  <c r="E36" i="10" s="1"/>
  <c r="F36" i="10" s="1"/>
  <c r="G36" i="10" s="1"/>
  <c r="H36" i="10" s="1"/>
  <c r="I36" i="10" s="1"/>
  <c r="J36" i="10" s="1"/>
  <c r="K36" i="10" s="1"/>
  <c r="L36" i="10" s="1"/>
  <c r="C37" i="10"/>
  <c r="D37" i="10" s="1"/>
  <c r="E37" i="10" s="1"/>
  <c r="F37" i="10" s="1"/>
  <c r="G37" i="10" s="1"/>
  <c r="H37" i="10" s="1"/>
  <c r="I37" i="10" s="1"/>
  <c r="J37" i="10" s="1"/>
  <c r="K37" i="10" s="1"/>
  <c r="C42" i="10"/>
  <c r="D42" i="10" s="1"/>
  <c r="E42" i="10" s="1"/>
  <c r="F42" i="10" s="1"/>
  <c r="G42" i="10" s="1"/>
  <c r="H42" i="10" s="1"/>
  <c r="I42" i="10" s="1"/>
  <c r="J42" i="10" s="1"/>
  <c r="K42" i="10" s="1"/>
  <c r="L42" i="10" s="1"/>
  <c r="C43" i="10"/>
  <c r="D43" i="10" s="1"/>
  <c r="E43" i="10" s="1"/>
  <c r="F43" i="10" s="1"/>
  <c r="G43" i="10" s="1"/>
  <c r="H43" i="10" s="1"/>
  <c r="I43" i="10" s="1"/>
  <c r="J43" i="10" s="1"/>
  <c r="K43" i="10" s="1"/>
  <c r="L43" i="10" s="1"/>
  <c r="C44" i="10"/>
  <c r="D44" i="10" s="1"/>
  <c r="E44" i="10" s="1"/>
  <c r="F44" i="10" s="1"/>
  <c r="G44" i="10" s="1"/>
  <c r="H44" i="10" s="1"/>
  <c r="I44" i="10" s="1"/>
  <c r="J44" i="10" s="1"/>
  <c r="K44" i="10" s="1"/>
  <c r="L44" i="10" s="1"/>
  <c r="C45" i="10"/>
  <c r="D45" i="10" s="1"/>
  <c r="E45" i="10" s="1"/>
  <c r="F45" i="10" s="1"/>
  <c r="G45" i="10" s="1"/>
  <c r="H45" i="10" s="1"/>
  <c r="I45" i="10" s="1"/>
  <c r="J45" i="10" s="1"/>
  <c r="K45" i="10" s="1"/>
  <c r="L45" i="10" s="1"/>
  <c r="C5" i="10"/>
  <c r="D5" i="10" s="1"/>
  <c r="E5" i="10" s="1"/>
  <c r="F5" i="10" s="1"/>
  <c r="G5" i="10" s="1"/>
  <c r="H5" i="10" s="1"/>
  <c r="I5" i="10" s="1"/>
  <c r="J5" i="10" s="1"/>
  <c r="K5" i="10" s="1"/>
  <c r="L5" i="10" s="1"/>
  <c r="J9" i="9"/>
  <c r="F9" i="9"/>
  <c r="K6" i="10" l="1"/>
  <c r="L6" i="10" s="1"/>
  <c r="L37" i="10"/>
  <c r="P19" i="1"/>
  <c r="Q19" i="1"/>
  <c r="E26" i="7"/>
  <c r="F26" i="7" s="1"/>
  <c r="G26" i="6"/>
  <c r="K26" i="6" s="1"/>
  <c r="F8" i="10"/>
  <c r="G8" i="10" s="1"/>
  <c r="H8" i="10" s="1"/>
  <c r="I8" i="10" s="1"/>
  <c r="J8" i="10" s="1"/>
  <c r="K8" i="10" s="1"/>
  <c r="L8" i="10" s="1"/>
  <c r="G26" i="7" l="1"/>
  <c r="H26" i="7" s="1"/>
  <c r="I26" i="7" s="1"/>
  <c r="J26" i="7" s="1"/>
  <c r="K26" i="7" s="1"/>
  <c r="K23" i="2"/>
  <c r="K22" i="2"/>
  <c r="K21" i="2"/>
  <c r="K20" i="2"/>
  <c r="K19" i="2"/>
  <c r="F14" i="8" l="1"/>
  <c r="K236" i="2"/>
  <c r="I154" i="1" l="1"/>
  <c r="G134" i="1"/>
  <c r="K134" i="1"/>
  <c r="K203" i="2"/>
  <c r="F134" i="1" s="1"/>
  <c r="K204" i="2"/>
  <c r="K205" i="2"/>
  <c r="K206" i="2"/>
  <c r="K207" i="2"/>
  <c r="K202" i="2"/>
  <c r="J134" i="1" l="1"/>
  <c r="J20" i="6"/>
  <c r="F20" i="6"/>
  <c r="E20" i="6"/>
  <c r="D20" i="6"/>
  <c r="D20" i="7" s="1"/>
  <c r="E20" i="7" l="1"/>
  <c r="F20" i="7" s="1"/>
  <c r="J25" i="6"/>
  <c r="I25" i="6"/>
  <c r="H25" i="6"/>
  <c r="G25" i="6"/>
  <c r="F25" i="6"/>
  <c r="E25" i="6"/>
  <c r="D25" i="6"/>
  <c r="J19" i="6"/>
  <c r="I19" i="6"/>
  <c r="H19" i="6"/>
  <c r="G19" i="6"/>
  <c r="E19" i="6"/>
  <c r="D19" i="6"/>
  <c r="D19" i="7" s="1"/>
  <c r="J18" i="6"/>
  <c r="I18" i="6"/>
  <c r="H18" i="6"/>
  <c r="F18" i="6"/>
  <c r="E18" i="6"/>
  <c r="D18" i="6"/>
  <c r="D18" i="7" s="1"/>
  <c r="J16" i="6"/>
  <c r="I16" i="6"/>
  <c r="H16" i="6"/>
  <c r="G16" i="6"/>
  <c r="E16" i="6"/>
  <c r="D16" i="6"/>
  <c r="D16" i="7" s="1"/>
  <c r="J15" i="6"/>
  <c r="H15" i="6"/>
  <c r="E15" i="6"/>
  <c r="D15" i="6"/>
  <c r="D15" i="7" s="1"/>
  <c r="J14" i="6"/>
  <c r="I14" i="6"/>
  <c r="H14" i="6"/>
  <c r="F14" i="6"/>
  <c r="E14" i="6"/>
  <c r="D14" i="6"/>
  <c r="D14" i="7" s="1"/>
  <c r="J13" i="6"/>
  <c r="I13" i="6"/>
  <c r="F13" i="6"/>
  <c r="E13" i="6"/>
  <c r="D13" i="6"/>
  <c r="D13" i="7" s="1"/>
  <c r="D12" i="7"/>
  <c r="J11" i="6"/>
  <c r="I11" i="6"/>
  <c r="H11" i="6"/>
  <c r="G11" i="6"/>
  <c r="E11" i="6"/>
  <c r="D11" i="6"/>
  <c r="D11" i="7" s="1"/>
  <c r="J10" i="6"/>
  <c r="I10" i="6"/>
  <c r="F10" i="6"/>
  <c r="E10" i="6"/>
  <c r="D10" i="6"/>
  <c r="D10" i="7" s="1"/>
  <c r="J9" i="6"/>
  <c r="I9" i="6"/>
  <c r="H9" i="6"/>
  <c r="G9" i="6"/>
  <c r="E9" i="6"/>
  <c r="D9" i="6"/>
  <c r="D9" i="7" s="1"/>
  <c r="J8" i="6"/>
  <c r="I8" i="6"/>
  <c r="H8" i="6"/>
  <c r="F8" i="6"/>
  <c r="E8" i="6"/>
  <c r="D8" i="6"/>
  <c r="D8" i="7" s="1"/>
  <c r="J7" i="6"/>
  <c r="I7" i="6"/>
  <c r="H7" i="6"/>
  <c r="F7" i="6"/>
  <c r="E7" i="6"/>
  <c r="D7" i="6"/>
  <c r="D7" i="7" s="1"/>
  <c r="J6" i="6"/>
  <c r="I6" i="6"/>
  <c r="G6" i="6"/>
  <c r="F6" i="6"/>
  <c r="E6" i="6"/>
  <c r="D6" i="6"/>
  <c r="D6" i="7" s="1"/>
  <c r="J5" i="6"/>
  <c r="I5" i="6"/>
  <c r="H5" i="6"/>
  <c r="F5" i="6"/>
  <c r="E5" i="6"/>
  <c r="D5" i="6"/>
  <c r="D5" i="7" s="1"/>
  <c r="D26" i="5"/>
  <c r="D25" i="5"/>
  <c r="D24" i="5"/>
  <c r="D44" i="5"/>
  <c r="D43" i="5"/>
  <c r="D34" i="5"/>
  <c r="D33" i="5"/>
  <c r="D30" i="5"/>
  <c r="D25" i="7" l="1"/>
  <c r="E25" i="7" s="1"/>
  <c r="F25" i="7" s="1"/>
  <c r="G25" i="7" s="1"/>
  <c r="H25" i="7" s="1"/>
  <c r="I25" i="7" s="1"/>
  <c r="J25" i="7" s="1"/>
  <c r="K25" i="7" s="1"/>
  <c r="K25" i="6"/>
  <c r="E11" i="7"/>
  <c r="E14" i="7"/>
  <c r="F14" i="7" s="1"/>
  <c r="E18" i="7"/>
  <c r="F18" i="7" s="1"/>
  <c r="E5" i="7"/>
  <c r="F5" i="7" s="1"/>
  <c r="E7" i="7"/>
  <c r="F7" i="7" s="1"/>
  <c r="E9" i="7"/>
  <c r="E12" i="7"/>
  <c r="F12" i="7" s="1"/>
  <c r="E15" i="7"/>
  <c r="E16" i="7"/>
  <c r="E19" i="7"/>
  <c r="E6" i="7"/>
  <c r="F6" i="7" s="1"/>
  <c r="G6" i="7" s="1"/>
  <c r="E8" i="7"/>
  <c r="F8" i="7" s="1"/>
  <c r="E10" i="7"/>
  <c r="F10" i="7" s="1"/>
  <c r="E13" i="7"/>
  <c r="F13" i="7" s="1"/>
  <c r="D28" i="5"/>
  <c r="D27" i="5"/>
  <c r="D16" i="5"/>
  <c r="D13" i="5"/>
  <c r="D12" i="5"/>
  <c r="D11" i="5"/>
  <c r="D10" i="5"/>
  <c r="D9" i="5"/>
  <c r="D5" i="5"/>
  <c r="G140" i="1" l="1"/>
  <c r="I20" i="6"/>
  <c r="H20" i="6"/>
  <c r="G20" i="6"/>
  <c r="F15" i="6"/>
  <c r="I15" i="6"/>
  <c r="G15" i="6"/>
  <c r="G120" i="1"/>
  <c r="I114" i="1"/>
  <c r="I108" i="1"/>
  <c r="G101" i="1"/>
  <c r="K94" i="1"/>
  <c r="H13" i="6"/>
  <c r="G13" i="6"/>
  <c r="G55" i="1"/>
  <c r="I39" i="1"/>
  <c r="K33" i="1"/>
  <c r="I33" i="1"/>
  <c r="Q25" i="1"/>
  <c r="P25" i="1"/>
  <c r="K213" i="2"/>
  <c r="F21" i="8" s="1"/>
  <c r="K13" i="6" l="1"/>
  <c r="K20" i="6"/>
  <c r="K15" i="6"/>
  <c r="G174" i="1"/>
  <c r="I174" i="1"/>
  <c r="K174" i="1"/>
  <c r="Q39" i="1"/>
  <c r="G14" i="6"/>
  <c r="K14" i="6" s="1"/>
  <c r="G13" i="7"/>
  <c r="H13" i="7" s="1"/>
  <c r="I13" i="7" s="1"/>
  <c r="J13" i="7" s="1"/>
  <c r="K13" i="7" s="1"/>
  <c r="Q108" i="1"/>
  <c r="G7" i="6"/>
  <c r="K7" i="6" s="1"/>
  <c r="Q82" i="1"/>
  <c r="G5" i="6"/>
  <c r="Q101" i="1"/>
  <c r="F11" i="6"/>
  <c r="K11" i="6" s="1"/>
  <c r="Q48" i="1"/>
  <c r="G18" i="6"/>
  <c r="K18" i="6" s="1"/>
  <c r="Q114" i="1"/>
  <c r="G8" i="6"/>
  <c r="K8" i="6" s="1"/>
  <c r="F140" i="1"/>
  <c r="P140" i="1" s="1"/>
  <c r="H10" i="6"/>
  <c r="G12" i="7"/>
  <c r="H12" i="7" s="1"/>
  <c r="G10" i="6"/>
  <c r="Q55" i="1"/>
  <c r="F19" i="6"/>
  <c r="K19" i="6" s="1"/>
  <c r="Q94" i="1"/>
  <c r="H6" i="6"/>
  <c r="K6" i="6" s="1"/>
  <c r="Q120" i="1"/>
  <c r="F9" i="6"/>
  <c r="K9" i="6" s="1"/>
  <c r="Q140" i="1"/>
  <c r="F16" i="6"/>
  <c r="K16" i="6" s="1"/>
  <c r="G20" i="7"/>
  <c r="H20" i="7" s="1"/>
  <c r="I20" i="7" s="1"/>
  <c r="J20" i="7" s="1"/>
  <c r="K20" i="7" s="1"/>
  <c r="F15" i="7"/>
  <c r="G15" i="7" s="1"/>
  <c r="H15" i="7" s="1"/>
  <c r="I15" i="7" s="1"/>
  <c r="J15" i="7" s="1"/>
  <c r="K15" i="7" s="1"/>
  <c r="Q154" i="1"/>
  <c r="Q134" i="1"/>
  <c r="P134" i="1"/>
  <c r="Q88" i="1"/>
  <c r="Q33" i="1"/>
  <c r="K182" i="2"/>
  <c r="K181" i="2"/>
  <c r="K180" i="2"/>
  <c r="F7" i="8" s="1"/>
  <c r="K179" i="2"/>
  <c r="K178" i="2"/>
  <c r="K172" i="2"/>
  <c r="K166" i="2"/>
  <c r="K159" i="2"/>
  <c r="Q174" i="1" l="1"/>
  <c r="K10" i="6"/>
  <c r="I12" i="7"/>
  <c r="J12" i="7" s="1"/>
  <c r="K12" i="7" s="1"/>
  <c r="F9" i="7"/>
  <c r="G9" i="7" s="1"/>
  <c r="H9" i="7" s="1"/>
  <c r="I9" i="7" s="1"/>
  <c r="J9" i="7" s="1"/>
  <c r="K9" i="7" s="1"/>
  <c r="F8" i="8"/>
  <c r="F19" i="7"/>
  <c r="G19" i="7" s="1"/>
  <c r="H19" i="7" s="1"/>
  <c r="I19" i="7" s="1"/>
  <c r="J19" i="7" s="1"/>
  <c r="K19" i="7" s="1"/>
  <c r="G18" i="7"/>
  <c r="H18" i="7" s="1"/>
  <c r="I18" i="7" s="1"/>
  <c r="J18" i="7" s="1"/>
  <c r="K18" i="7" s="1"/>
  <c r="F101" i="1"/>
  <c r="P101" i="1" s="1"/>
  <c r="F26" i="8"/>
  <c r="F16" i="7"/>
  <c r="G16" i="7" s="1"/>
  <c r="H16" i="7" s="1"/>
  <c r="I16" i="7" s="1"/>
  <c r="J16" i="7" s="1"/>
  <c r="K16" i="7" s="1"/>
  <c r="H6" i="7"/>
  <c r="I6" i="7" s="1"/>
  <c r="J6" i="7" s="1"/>
  <c r="K6" i="7" s="1"/>
  <c r="G10" i="7"/>
  <c r="H10" i="7" s="1"/>
  <c r="I10" i="7" s="1"/>
  <c r="J10" i="7" s="1"/>
  <c r="K10" i="7" s="1"/>
  <c r="G8" i="7"/>
  <c r="H8" i="7" s="1"/>
  <c r="I8" i="7" s="1"/>
  <c r="J8" i="7" s="1"/>
  <c r="K8" i="7" s="1"/>
  <c r="F11" i="7"/>
  <c r="G11" i="7" s="1"/>
  <c r="H11" i="7" s="1"/>
  <c r="I11" i="7" s="1"/>
  <c r="J11" i="7" s="1"/>
  <c r="K11" i="7" s="1"/>
  <c r="G7" i="7"/>
  <c r="H7" i="7" s="1"/>
  <c r="I7" i="7" s="1"/>
  <c r="J7" i="7" s="1"/>
  <c r="K7" i="7" s="1"/>
  <c r="G14" i="7"/>
  <c r="H14" i="7" s="1"/>
  <c r="I14" i="7" s="1"/>
  <c r="J14" i="7" s="1"/>
  <c r="K14" i="7" s="1"/>
  <c r="H114" i="1"/>
  <c r="P114" i="1" s="1"/>
  <c r="F6" i="8"/>
  <c r="G5" i="7"/>
  <c r="H5" i="7" s="1"/>
  <c r="I5" i="7" s="1"/>
  <c r="J5" i="7" s="1"/>
  <c r="K5" i="7" s="1"/>
  <c r="K5" i="6"/>
  <c r="H108" i="1"/>
  <c r="P108" i="1" s="1"/>
  <c r="F9" i="8"/>
  <c r="F120" i="1"/>
  <c r="P120" i="1" s="1"/>
  <c r="K71" i="2"/>
  <c r="K70" i="2"/>
  <c r="K69" i="2"/>
  <c r="K68" i="2"/>
  <c r="K67" i="2"/>
  <c r="K49" i="2"/>
  <c r="K48" i="2"/>
  <c r="K42" i="2"/>
  <c r="J33" i="1" s="1"/>
  <c r="K41" i="2"/>
  <c r="F22" i="8" l="1"/>
  <c r="H33" i="1"/>
  <c r="F27" i="8"/>
  <c r="F18" i="8"/>
  <c r="F17" i="8"/>
  <c r="P48" i="1"/>
  <c r="F55" i="1"/>
  <c r="F174" i="1" s="1"/>
  <c r="H39" i="1"/>
  <c r="P39" i="1" s="1"/>
  <c r="H174" i="1" l="1"/>
  <c r="P33" i="1"/>
  <c r="P88" i="1"/>
  <c r="P55" i="1"/>
  <c r="J94" i="1" l="1"/>
  <c r="J174" i="1" s="1"/>
  <c r="K33" i="2"/>
  <c r="K32" i="2"/>
  <c r="K31" i="2"/>
  <c r="K30" i="2"/>
  <c r="K29" i="2"/>
  <c r="P94" i="1" l="1"/>
  <c r="P82" i="1" l="1"/>
  <c r="P174" i="1" s="1"/>
</calcChain>
</file>

<file path=xl/sharedStrings.xml><?xml version="1.0" encoding="utf-8"?>
<sst xmlns="http://schemas.openxmlformats.org/spreadsheetml/2006/main" count="7034" uniqueCount="720">
  <si>
    <t>4. PRIEMONIŲ PLANAS</t>
  </si>
  <si>
    <t>1 lentelė. Priemonės, jų įgyvendinimui reikalingų lėšų poreikis ir finansavimo šaltiniai</t>
  </si>
  <si>
    <t>2014 m.</t>
  </si>
  <si>
    <t>2015 m.</t>
  </si>
  <si>
    <t>2016 m.</t>
  </si>
  <si>
    <t>2017 m.</t>
  </si>
  <si>
    <t>2018 m.</t>
  </si>
  <si>
    <t>2019 m.</t>
  </si>
  <si>
    <t>2020 m.</t>
  </si>
  <si>
    <t>Iš viso 2014-2020 m. (be rezervinių projektų)</t>
  </si>
  <si>
    <t>Nr.</t>
  </si>
  <si>
    <t>Lėšų poreikis:</t>
  </si>
  <si>
    <t>Iš viso</t>
  </si>
  <si>
    <t>ES lėšos</t>
  </si>
  <si>
    <t>2.01.</t>
  </si>
  <si>
    <t>Tikslas: Sukurti tvarią, tolygią ir efektyvią ekonominę infrastruktūrą</t>
  </si>
  <si>
    <t>2.01.01.</t>
  </si>
  <si>
    <t>Uždavinys: Plėtoti modernią transporto infrastruktūrą ir darnų judumą</t>
  </si>
  <si>
    <t>Priemonė: Vietinio susisiekimo viešojo transporto priemonių parko atnaujinimas</t>
  </si>
  <si>
    <t>2 lentelė. Projektams įgyvendinti reikalingų lėšų poreikis, finansavimo šaltiniai ir pagrindinių projektų įgyvendinimo etapų terminai</t>
  </si>
  <si>
    <t>Požymiai</t>
  </si>
  <si>
    <t>Projekto etapai</t>
  </si>
  <si>
    <t>Projektas</t>
  </si>
  <si>
    <t>Pareiškėjas</t>
  </si>
  <si>
    <t>Ministerija</t>
  </si>
  <si>
    <t>Įgyvendinimo teritorija</t>
  </si>
  <si>
    <t>Veiksmų programos įgyvendinimo plano priemonė arba  Kaimo plėtros programos priemonė (Nr.)</t>
  </si>
  <si>
    <t>R/V*</t>
  </si>
  <si>
    <t>ITI**</t>
  </si>
  <si>
    <t>rez.***</t>
  </si>
  <si>
    <t>Iš viso:</t>
  </si>
  <si>
    <t>Savivaldybės biudžetas</t>
  </si>
  <si>
    <t>Valstybės biudžetas</t>
  </si>
  <si>
    <t>Privačios lėšos</t>
  </si>
  <si>
    <t>Kitos viešosios lėšos</t>
  </si>
  <si>
    <t>Įtraukimas į sąrašą (metai/mėnuo)</t>
  </si>
  <si>
    <t>Paraiškos pateikimas įgyvendinančiajai institucijai (metai/mėnuo)</t>
  </si>
  <si>
    <t>Finansavimo sutarties sudarymas (metai/mėnuo)</t>
  </si>
  <si>
    <t>Projekto užbaigimas (metai)</t>
  </si>
  <si>
    <t>-</t>
  </si>
  <si>
    <t>*** rez. – rezervinis projektas.</t>
  </si>
  <si>
    <t>Vietinio susisiekimo viešojo transporto priemonių parko atnaujinimas Marijampolės savivaldybėje</t>
  </si>
  <si>
    <t>Marijampolės savivaldybės administracija</t>
  </si>
  <si>
    <t>Susisiekimo
ministerija</t>
  </si>
  <si>
    <t>04.5.1-TID-R-518</t>
  </si>
  <si>
    <t>R</t>
  </si>
  <si>
    <t>pagr.</t>
  </si>
  <si>
    <t>3 lentelė. Projektams priskirtos veiklų grupės</t>
  </si>
  <si>
    <t>Kodas (I)*</t>
  </si>
  <si>
    <t>Produkto vertinimo kriterijus (I) (pavadinimas)</t>
  </si>
  <si>
    <t>Siekiama reikšmė (I)</t>
  </si>
  <si>
    <t>Kodas (II)</t>
  </si>
  <si>
    <t>Siekiama reikšmė (II)</t>
  </si>
  <si>
    <t>Kodas (III)</t>
  </si>
  <si>
    <t>Siekiama reikšmė (III)</t>
  </si>
  <si>
    <t>Kodas (IV)</t>
  </si>
  <si>
    <t>Siekiama reikšmė (IV)</t>
  </si>
  <si>
    <t>Produkto vertinimo kriterijus (II) (pavadinimas)</t>
  </si>
  <si>
    <t>Produkto vertinimo kriterijus (III) (pavadinimas)</t>
  </si>
  <si>
    <t>Produkto vertinimo kriterijus (IV) (pavadinimas)</t>
  </si>
  <si>
    <t>Viešojo transporto priemonių įsigijimas</t>
  </si>
  <si>
    <t>4 lentelė. Projektams priskirti produkto vertinimo kriterijai.</t>
  </si>
  <si>
    <t>P.S.325</t>
  </si>
  <si>
    <t>Įsigytos naujos ekologiškos viešojo transporto priemonės</t>
  </si>
  <si>
    <t>Kodas*</t>
  </si>
  <si>
    <t>Pagrindinė veiklų grupė (pavadinimas)</t>
  </si>
  <si>
    <t>Kodas (I)</t>
  </si>
  <si>
    <t>Susijusi veiklų grupė (I) (pavadinimas)</t>
  </si>
  <si>
    <t>Susijusi veiklų grupė (II) (pavadinimas)</t>
  </si>
  <si>
    <t>Susijusi veiklų grupė (III) (pavadinimas)</t>
  </si>
  <si>
    <t>Susijusi veiklų grupė (IV) (pavadinimas)</t>
  </si>
  <si>
    <t>Kodas</t>
  </si>
  <si>
    <t>Produkto vertinimo kriterijus (pavadinimas)</t>
  </si>
  <si>
    <r>
      <t xml:space="preserve">Siekiama reikšmė </t>
    </r>
    <r>
      <rPr>
        <i/>
        <sz val="10"/>
        <color theme="1"/>
        <rFont val="Times New Roman"/>
        <family val="1"/>
      </rPr>
      <t>(projektams priskirtų kriterijų reikšmių suma)</t>
    </r>
  </si>
  <si>
    <t>6 lentelė. Lėšų pasiskirstymas pagal Veiksmų programos įgyvendinimo plano priemones (Eur) (numatomos sudaryti projektų finansavimo sutartys, pamečiui)</t>
  </si>
  <si>
    <t>Veiksmų programos įgyvendinimo plano priemonė (Nr.)</t>
  </si>
  <si>
    <t>Veiksmų programos įgyvendinimo plano priemonės pavadinimas</t>
  </si>
  <si>
    <t>Vietinio susisiekimo viešojo transporto priemonių parko atnaujinimas</t>
  </si>
  <si>
    <t xml:space="preserve">2020 m. </t>
  </si>
  <si>
    <t>7 lentelė. Lėšų pasiskirstymas pagal Veiksmų programos įgyvendinimo plano priemones (Eur) (numatomos sudaryti projektų finansavimo sutartys, kaupiamuoju būdu)</t>
  </si>
  <si>
    <t>8 lentelė. Veiklos grupių suvestinė</t>
  </si>
  <si>
    <t>Pavadinimas</t>
  </si>
  <si>
    <t>Projektų, kuriems priskirta veiklų grupė skaičius</t>
  </si>
  <si>
    <t>Projektų, kuriems veiklų grupė priskirta kaip pagrindinė, skaičius</t>
  </si>
  <si>
    <t>Projektų, kuriems veiklų grupė priskirta kaip pagrindinė, lėšų poreikis (iš viso)</t>
  </si>
  <si>
    <t>2.01.01.02.</t>
  </si>
  <si>
    <t>2.01.01.02.01</t>
  </si>
  <si>
    <t>Marijampolės
savivaldybė</t>
  </si>
  <si>
    <t>2.01.01.02.02</t>
  </si>
  <si>
    <t>Vietinio susisiekimo viešojo transporto priemonių parko atnaujinimas Vilkaviškio rajone</t>
  </si>
  <si>
    <t>Vilkaviškio rajono savivaldybės administracija</t>
  </si>
  <si>
    <t>Vilkaviškio rajono savivaldybė</t>
  </si>
  <si>
    <t xml:space="preserve">Marijampolės
savivaldybė </t>
  </si>
  <si>
    <t>1.01.</t>
  </si>
  <si>
    <t>Tikslas: Skatinti mokytis visą gyvenimą</t>
  </si>
  <si>
    <t>1.01.01.</t>
  </si>
  <si>
    <t>Uždavinys: Gerinti švietimo kokybę, prieinamumą ir didinti paslaugų įvairovę</t>
  </si>
  <si>
    <t>1.01.01.03.</t>
  </si>
  <si>
    <t>Priemonė: Neformalaus švietimo infrastruktūros tobulinimas</t>
  </si>
  <si>
    <t>1.01.01.03.01</t>
  </si>
  <si>
    <t>Švietimo ir mokslo ministerija</t>
  </si>
  <si>
    <t xml:space="preserve">09.1.3-CPVA-R-725 </t>
  </si>
  <si>
    <t>1.01.01.03.02</t>
  </si>
  <si>
    <t>Neformaliojo švietimo veiklų kokybės gerinimas Kalvarijos meno mokykloje</t>
  </si>
  <si>
    <t>Kalvarijos savivaldybės administracija</t>
  </si>
  <si>
    <t>Kalvarijos savivaldybė</t>
  </si>
  <si>
    <t>1.01.01.03.03</t>
  </si>
  <si>
    <t>Neformaliojo švietimo infrastruktūros tobulinimas Kazlų Rūdoje</t>
  </si>
  <si>
    <t>Kazlų Rūdos savivaldybės administracija</t>
  </si>
  <si>
    <t>Kazlų Rūdos savivaldybė</t>
  </si>
  <si>
    <t>1.01.01.03.04</t>
  </si>
  <si>
    <t>Neformaliojo švietimo infrastruktūros tobulinimas Vilkaviškio rajono savivaldybėje</t>
  </si>
  <si>
    <t>1.01.01.03.05</t>
  </si>
  <si>
    <t>Šakių rajono savivaldybės administracija</t>
  </si>
  <si>
    <t>Šakių rajono savivaldybė</t>
  </si>
  <si>
    <t>Neformaliojo švietimo įstaigų modernizavimas</t>
  </si>
  <si>
    <t>Viešųjų pastatų energinio efektyvumo didinimas</t>
  </si>
  <si>
    <t>P.N.723</t>
  </si>
  <si>
    <t>Pagal veiksmų programą ERPF lėšomis atnaujintos neformaliojo ugdymo įstaigos</t>
  </si>
  <si>
    <t>Neformalaus švietimo infrastruktūros tobulinimas</t>
  </si>
  <si>
    <t>Neformaliojo švietimo infrastruktūros tobulinimas Šakių mieste</t>
  </si>
  <si>
    <t>2.01.01.04.</t>
  </si>
  <si>
    <t>Priemonė: Pėsčiųjų ir dviračių takų rekonstrukcija ir plėtra</t>
  </si>
  <si>
    <t>2.01.01.04.01</t>
  </si>
  <si>
    <t>Pėsčiųjų ir dviračių tako įrengimas Marijampolėje</t>
  </si>
  <si>
    <t>04.5.1-TID-R-516</t>
  </si>
  <si>
    <t>2.01.01.04.02</t>
  </si>
  <si>
    <t>Pėsčiųjų tako 
įrengimas  
teritorijoje tarp 
Radastų ir Lauko g. 
Vilkaviškio mieste</t>
  </si>
  <si>
    <t>2.01.01.04.03</t>
  </si>
  <si>
    <t>Dviračių takas Kazlų 
Rūda - naujosios 
miesto kapinės</t>
  </si>
  <si>
    <t>2.01.01.04.04</t>
  </si>
  <si>
    <t>Pėsčiųjų ir dviračių 
takų įrengimas 
teritorijoje tarp V. 
Kudirkos ir Kęstučio 
gatvių Šakiuose</t>
  </si>
  <si>
    <t>2.01.01.04.05</t>
  </si>
  <si>
    <t>Daugiarūšio transporto plėtra</t>
  </si>
  <si>
    <t>Darnaus judumo priemonės miestuose (pėsčiųjų ir dviračių takų infrastruktūra, Park and Ride, Bike and Ride aikštelės, elektromobilių įkrovimo stotelių įrengimas ir kita)</t>
  </si>
  <si>
    <t>Pėsčiųjų ir dviračių takai (ne miesto vietovėse)</t>
  </si>
  <si>
    <t>P.S.321</t>
  </si>
  <si>
    <t>Įrengtų naujų dviračių ir / ar 
pėsčiųjų takų ir 
/ ar trasų ilgis</t>
  </si>
  <si>
    <t>P.S.322</t>
  </si>
  <si>
    <t>Rekonstruotų 
dviračių ir / ar 
pėsčiųjų takų ir 
/ ar trasų ilgis</t>
  </si>
  <si>
    <t>Įrengtų naujų dviračių ir/ar pėsčiųjų takų ir/ar trasų ilgis</t>
  </si>
  <si>
    <t>Rekonstruotų dviračių ir/ar pėsčiųjų takų ir/ar trasų ilgis</t>
  </si>
  <si>
    <t xml:space="preserve">04.5.1-TID-R-516 </t>
  </si>
  <si>
    <t>Pėsčiųjų ir dviračių takų rekonstrukcija ir plėtra</t>
  </si>
  <si>
    <t>Lėšų poreikis ir finansavimo šaltiniai (Eur)</t>
  </si>
  <si>
    <t>Neformaliojo švietimo infrastruktūros tobulinimas Marijampolėje</t>
  </si>
  <si>
    <t>Kalvarijos meno mokykla</t>
  </si>
  <si>
    <t>1.02.</t>
  </si>
  <si>
    <t>Tikslas: Stiprinti tapatybę, pilietiškumą, atsakomybę ir bendradarbiavimą</t>
  </si>
  <si>
    <t>Uždavinys: Išsaugoti kultūros paveldą ir skatinti pilietiškumą</t>
  </si>
  <si>
    <t>1.02.01.</t>
  </si>
  <si>
    <t>1.02.01.01.</t>
  </si>
  <si>
    <t>Priemonė: Aktualizuoti savivaldybių kultūros paveldo objektus</t>
  </si>
  <si>
    <t>1.02.01.01.01</t>
  </si>
  <si>
    <t>1.02.01.01.02</t>
  </si>
  <si>
    <t>Pastato, esančio Atgimimo g. 5, Kazlų Rūdoje, restauracija, pritaikant jį bendruomenės poreikiams</t>
  </si>
  <si>
    <t>Kultūros ministerija</t>
  </si>
  <si>
    <t>05.4.1-CPVA-R-302</t>
  </si>
  <si>
    <t>ITI</t>
  </si>
  <si>
    <t>Zyplių dvaro pirmojo svirno pastato modernizavimas pritaikant turizmui ir kultūrinei veiklai</t>
  </si>
  <si>
    <t>Priemonė: Modernizuoti savivaldybių kultūros infrastruktūrą</t>
  </si>
  <si>
    <t>1.02.01.02.</t>
  </si>
  <si>
    <t>1.02.01.02.01.</t>
  </si>
  <si>
    <t>1.02.01.02.02.</t>
  </si>
  <si>
    <t>Kalvarijos savivaldybės viešosios bibliotekos patalpų pritaikymas bendruomenės poreikiams</t>
  </si>
  <si>
    <t>07.1.1-CPVA-R-305</t>
  </si>
  <si>
    <t>Viešosios Petro Kriaučiūno bibliotekos Vytauto g. 22 paslaugų plėtra</t>
  </si>
  <si>
    <t>Marijampolės savivaldybė</t>
  </si>
  <si>
    <t>Tikslas: Didinti gyventojų gerovę ir socialinę aprėptį bei ugdyti sveiką gyvenseną</t>
  </si>
  <si>
    <t>Uždavinys: Siekti vaiko ir šeimos gerovės</t>
  </si>
  <si>
    <t xml:space="preserve">Priemonė: Socialinių paslaugų infrastruktūros plėtra </t>
  </si>
  <si>
    <t>1.03.</t>
  </si>
  <si>
    <t>1.03.01</t>
  </si>
  <si>
    <t>1.03.01.01</t>
  </si>
  <si>
    <t>1.03.01.01.01.</t>
  </si>
  <si>
    <t>1.03.01.01.02.</t>
  </si>
  <si>
    <t>1.03.01.01.03.</t>
  </si>
  <si>
    <t>1.03.01.01.04.</t>
  </si>
  <si>
    <t>Socialinių paslaugų infrastruktūros plėtra Kazlų Rūdoje</t>
  </si>
  <si>
    <t>VšĮ Kazlų Rūdos socialinės paramo centras</t>
  </si>
  <si>
    <t>Socialinės apsaugos ir darbo ministerija</t>
  </si>
  <si>
    <t>08.1.1-CPVA-R-407</t>
  </si>
  <si>
    <t>Socialinių paslaugų infrastruktūros plėtra Marijampolės savivaldybėje</t>
  </si>
  <si>
    <t>08.1.1-CPVA-R-408</t>
  </si>
  <si>
    <t>Socialinių paslaugų infrastruktūros plėtra Vilkaviškio rajono savivaldybėje</t>
  </si>
  <si>
    <t>Gudkaimio kaimo bendruomenė</t>
  </si>
  <si>
    <t>Uždavinys: Didinti viešųjų paslaugų prieinamumą, ugdyti sveikos gyvensenos savimonę</t>
  </si>
  <si>
    <t xml:space="preserve">Priemonė: Socialinio būsto fondo plėtra </t>
  </si>
  <si>
    <t>1.03.02.</t>
  </si>
  <si>
    <t>1.03.02.01.</t>
  </si>
  <si>
    <t>1.03.02.01.01.</t>
  </si>
  <si>
    <t>1.03.02.01.02.</t>
  </si>
  <si>
    <t>1.03.02.01.03.</t>
  </si>
  <si>
    <t>1.03.02.01.04.</t>
  </si>
  <si>
    <t>1.03.02.01.05.</t>
  </si>
  <si>
    <t>Šakių rajono savivaldybės socialinio būsto fondo plėtra</t>
  </si>
  <si>
    <t xml:space="preserve">Socialinio būsto fondo plėtra Marijampolės savivaldybėje </t>
  </si>
  <si>
    <t>Socialinio būsto fondo plėtra Kalvarijos savivaldybėje</t>
  </si>
  <si>
    <t>Socialinio būsto fondo plėtra Kazlų Rūdos savivaldybėje</t>
  </si>
  <si>
    <t>Vilkaviškio rajono savivaldybės socialinio būsto fondo plėtra</t>
  </si>
  <si>
    <t>2.01.01.03.</t>
  </si>
  <si>
    <t>Vilkaviškio miesto Vilniaus gatvės dalies rekonstrukcija</t>
  </si>
  <si>
    <t>06.2.1-TID-R-511</t>
  </si>
  <si>
    <t>Vilkaviškio miesto Janonio gatvės dalies rekonstrukcija</t>
  </si>
  <si>
    <t>Kazlų Rūdos miesto Gedimino ir Kęstučio gatvių dalių infrastruktūros sutvarkymas</t>
  </si>
  <si>
    <t>Šakių miesto susisiekimo infrastruktūros modernizavimas</t>
  </si>
  <si>
    <t>Marijampolės savivaldybės Kauno gatvės dalies ir Kempingo gatvės rekonstrukcija</t>
  </si>
  <si>
    <t>2.01.02.</t>
  </si>
  <si>
    <t>2.01.02.01.</t>
  </si>
  <si>
    <t xml:space="preserve">Uždavinys: Plėtoti turizmo infrastruktūrą, įskaitant kultūros ir gamtos paveldą </t>
  </si>
  <si>
    <t>Priemonė: Savivaldybes jungiančių turizmo trasų ir turizmo maršrutų informacinės infrastruktūros plėtra</t>
  </si>
  <si>
    <t>Turizmo trasų ir maršrutų (Šešupės vandens trasos ir kt.) informacinės infrastruktūros plėtra</t>
  </si>
  <si>
    <t>2.01.02.01.01.</t>
  </si>
  <si>
    <t>Ūkio ministerija</t>
  </si>
  <si>
    <t>05.4.1-LVPA-R-821</t>
  </si>
  <si>
    <t>Uždavinys: Skatinti darnų išteklių naudojimą</t>
  </si>
  <si>
    <t>Priemonė: Paviršinių nuotekų sistemų tvarkymas</t>
  </si>
  <si>
    <t>2.01.03.</t>
  </si>
  <si>
    <t>2.01.03.01.</t>
  </si>
  <si>
    <t>2.01.03.01.01.</t>
  </si>
  <si>
    <t>Marijampolės miesto paviršinių nuotekų sistemų inventorizacija, rekonstrukcija ir plėtra</t>
  </si>
  <si>
    <t>Aplinkos ministerija</t>
  </si>
  <si>
    <t>UAB "Sūduvos vandenys"</t>
  </si>
  <si>
    <t>05.1.1-APVA-R-007</t>
  </si>
  <si>
    <t>2.01.03.02.01.</t>
  </si>
  <si>
    <t>2.01.03.02.</t>
  </si>
  <si>
    <t>Priemonė: Komunalinių atliekų rūšiuojamojo surinkimo infrastruktūros plėtra</t>
  </si>
  <si>
    <t>Marijampolės regiono komunalinių atliekų tvarkymo infrastruktūros plėtra</t>
  </si>
  <si>
    <t>Marijampolės apskritis</t>
  </si>
  <si>
    <t>05.2.1-APVA-R-008</t>
  </si>
  <si>
    <t>Vandentiekio ir nuotekų infrastruktūros renovavimas ir plėtra Kazlų Rūdos savivaldybėje</t>
  </si>
  <si>
    <t>Priemonė: Geriamojo vandens tiekimo ir nuotekų tvarkymo sistemų renovavimas ir plėtra, įmonių valdymo tobulinimas</t>
  </si>
  <si>
    <t>2.01.03.03.</t>
  </si>
  <si>
    <t>2.01.03.03.01.</t>
  </si>
  <si>
    <t>UAB „Kazlų Rūdos komunalininkas“</t>
  </si>
  <si>
    <t>05.3.2-APVA-R-014</t>
  </si>
  <si>
    <t>2.01.03.03.02.</t>
  </si>
  <si>
    <t>2.01.03.03.03.</t>
  </si>
  <si>
    <t>2.01.03.03.04.</t>
  </si>
  <si>
    <t>Vandens tiekimo ir nuotekų tvarkymo sistemų renovavimas ir plėtra Šakių rajone</t>
  </si>
  <si>
    <t>UAB "Šakių vandenys"</t>
  </si>
  <si>
    <t>2.01.03.03.05.</t>
  </si>
  <si>
    <t>Geriamojo vandens tiekimo ir nuotekų tvarkymo sistemų renovavimas ir plėtra Kalvarijos savivaldybėje</t>
  </si>
  <si>
    <t>UAB "Kalvarijos 
komunalininkas"</t>
  </si>
  <si>
    <t xml:space="preserve">Kalvarijos savivaldybė
</t>
  </si>
  <si>
    <t>Vandentiekio ir nuotekų tinklų rekonstrukcija ir plėtra Marijampolės savivaldybėje</t>
  </si>
  <si>
    <t>UAB "Marijampolės apskrities atliekų tvarkymo centras"</t>
  </si>
  <si>
    <t>Geriamojo vandens tiekimo ir nuotekų tvarkymo sistemų renovavimas ir plėtra Vilkaviškio rajono savivaldybėje</t>
  </si>
  <si>
    <t>UAB "Vilkaviškio vandenys"</t>
  </si>
  <si>
    <t>Priemonė: Kraštovaizdžio apsauga</t>
  </si>
  <si>
    <t>2.01.03.04.</t>
  </si>
  <si>
    <t>2.01.03.04.01</t>
  </si>
  <si>
    <t>2.01.03.04.02</t>
  </si>
  <si>
    <t>2.01.03.04.03</t>
  </si>
  <si>
    <t>2.01.03.04.04</t>
  </si>
  <si>
    <t>2.01.03.04.05</t>
  </si>
  <si>
    <t>2.01.03.04.06</t>
  </si>
  <si>
    <t>2.01.03.04.07</t>
  </si>
  <si>
    <t>Kraštovaizdžio formavimas ir ekologinės būklės gerinimas gamtinio karkaso teritorijose Marijampolės savivaldybėje</t>
  </si>
  <si>
    <t>05.5.1-APVA-R-019</t>
  </si>
  <si>
    <t>Bešeimininkių apleistų pastatų ir įrenginių likvidavimas Vilkaviškio rajono savivaldybėje</t>
  </si>
  <si>
    <t>Kraštovaizdžio formavimas ir ekologinės būklės gerinimas Kalvarijos mieste</t>
  </si>
  <si>
    <t>Šakių miesto su priemiesčiais bendrojo plano su GIS sistema koregavimas</t>
  </si>
  <si>
    <t>2.02.</t>
  </si>
  <si>
    <t>Tikslas: Didinti teritorinę sanglaudą regionuose</t>
  </si>
  <si>
    <t>2.02.01.</t>
  </si>
  <si>
    <t>Uždavinys: Gyvenamosioms vietovėms (tikslinėms teritorijoms) būdingų problemų sprendimas, didinant konkurencingumą, ekonomikos augimą ir gyvenamosios vietos patrauklumą</t>
  </si>
  <si>
    <t>2.02.01.01.</t>
  </si>
  <si>
    <t>Priemonė: Miestų kompleksinė plėtra</t>
  </si>
  <si>
    <t>2.02.01.01.01</t>
  </si>
  <si>
    <t>Vilkaviškio miesto rekreacinės teritorijos prie Šeimenos upės sukūrimas ir kompleksiškas prieigų sutvarkymas</t>
  </si>
  <si>
    <t>Vidaus reikalų ministerija</t>
  </si>
  <si>
    <t>07.1.1-CPVA-R-905</t>
  </si>
  <si>
    <t>2.02.01.01.02</t>
  </si>
  <si>
    <t>Vilkaviškio miesto 
centrinės 
Basanavičiaus aikštės ir jos prieigų sutvarkymas</t>
  </si>
  <si>
    <t>2.02.01.01.03</t>
  </si>
  <si>
    <t>Teritorijos tarp
Vilkaviškio kultūros
centro, Vilkaviškio
autobusų stoties, Vaikų ir jaunimo centro sutvarkymas</t>
  </si>
  <si>
    <t>2.02.01.01.04</t>
  </si>
  <si>
    <t>Vilkaviškio "Miesto sodo" tarp Šeimenos upelio, Vytauto g., Rimgaudo g., J.Basanavičiaus gatvės sutvarkymas, modernizavimas bei plėtra</t>
  </si>
  <si>
    <t>2.02.01.01.05</t>
  </si>
  <si>
    <t>Kompleksinis Kalvarijos miesto centrinės dalies sutvarkymas (atnaujinant parką, autobusų stoties teritoriją, aikštę, turgelį)</t>
  </si>
  <si>
    <t>2.02.01.01.06</t>
  </si>
  <si>
    <t>Kompleksiškai sutvarkyti J.Basanavičiaus aikštės viešąsias erdves</t>
  </si>
  <si>
    <t>2.02.02.01.</t>
  </si>
  <si>
    <t>Priemonė: Kaimo gyvenamųjų vietovių atnaujinimas</t>
  </si>
  <si>
    <t>Lėšų poreikis ir finansavimo šaltiniai (Lt)</t>
  </si>
  <si>
    <t>2.02.02.01.01</t>
  </si>
  <si>
    <t>08.2.1-CPVA-R-908</t>
  </si>
  <si>
    <t>2.02.02.01.02</t>
  </si>
  <si>
    <t>2.02.02.01.03</t>
  </si>
  <si>
    <t>2.02.02.01.04</t>
  </si>
  <si>
    <t>Viešųjų erdvių sutvarkymas Pilviškių miestelyje, pritaikant renginiams, fizinio aktyvumo didinimui</t>
  </si>
  <si>
    <t>2.02.02.01.05</t>
  </si>
  <si>
    <t>2.02.02.01.06</t>
  </si>
  <si>
    <t>Viešųjų erdvių sutvarkymas Virbalio miestelyje, pritaikant poilsiui ir bendruomenės poreikiams</t>
  </si>
  <si>
    <t>2.02.01.02.</t>
  </si>
  <si>
    <t>Priemonė: Pereinamojo laikotarpio tikslinių teritorijų vystymas. I</t>
  </si>
  <si>
    <t>2.02.01.02.01.</t>
  </si>
  <si>
    <t>Kompleksinis 
Marijampolės miesto teritorijos prie Vytauto, P.Armino, Aušros, V.Kudirkos ir Mindaugo gatvių viešųjų erdvių sutvarkymas</t>
  </si>
  <si>
    <t>07.1.1-CPVA-V-902</t>
  </si>
  <si>
    <t>V</t>
  </si>
  <si>
    <t>Iš viso planui įgyvendinti:</t>
  </si>
  <si>
    <t>Priemonė: Vietinių kelių vystymas</t>
  </si>
  <si>
    <t>Priemonė: Pagrindinės paslaugos ir kaimų atnaujinimas kaimo vietovėse</t>
  </si>
  <si>
    <t>2.02.02.02.</t>
  </si>
  <si>
    <t>Kultūros paveldo objektų sutvarkymas ir pritaikymas</t>
  </si>
  <si>
    <t>Kitos viešosios infrastruktūros modernizavimas (pastatai ir statiniai): bendruomenės, nevyriausybinių organizacijų veiklai pritaikomi pastatai</t>
  </si>
  <si>
    <t>Socialinių paslaugų infrastruktūra</t>
  </si>
  <si>
    <t>Kita (nepriskirta kitoms grupėms)</t>
  </si>
  <si>
    <t xml:space="preserve">Viešųjų pastatų energinio efektyvumo didinimas </t>
  </si>
  <si>
    <t>Socialinio būsto infrastruktūra (nauja statyba arba pritaikymas)</t>
  </si>
  <si>
    <t>Socialinio būsto įsigijimas</t>
  </si>
  <si>
    <t>Vietinės reikšmės keliai ir gatvės (rekonstrukcija)</t>
  </si>
  <si>
    <t>Viešoji turizmo infrastruktūra</t>
  </si>
  <si>
    <t>Lietaus nuotekų sistemų modernizavimas ir plėtra</t>
  </si>
  <si>
    <t xml:space="preserve">Atliekų tvarkymas (mažinimo, rūšiavimo ir perdirbimo skatinimo priemonės) </t>
  </si>
  <si>
    <t>Vandentvarka (esamų geriamo vandens ir nuotekų tinklų modernizavimas)</t>
  </si>
  <si>
    <t>Vandentvarka (naujų tinklų įrengimas)</t>
  </si>
  <si>
    <t>Kitos viešosios infrastruktūros modernizavimas (viešosios erdvės): rekreacinės teritorijos ir gamtinis karkasas</t>
  </si>
  <si>
    <t>Kraštovaizdžio tvarkymas (kraštovaizdžio etalonai, pažeistos teritorijos ir pan.)</t>
  </si>
  <si>
    <t>Kitos viešosios infrastruktūros modernizavimas (viešosios erdvės): visuomeninės, komercinės ir bendro naudojimo paskirties teritorijos</t>
  </si>
  <si>
    <t>Kitos viešosios infrastruktūros modernizavimas (viešosios erdvės): reakreacinės teritorijos ir gamtinis karkasas</t>
  </si>
  <si>
    <t>Numatomo apsilankymų remiamuose kultūros ir gamtos paveldo objektuose bei turistų traukos vietose skaičiaus padidėjimas</t>
  </si>
  <si>
    <t>P.B.209</t>
  </si>
  <si>
    <t>Sutvarkyti, įrengti ir pritaikyti lankymui gamtos ir kultūros paveldo objektai ir teritorijos</t>
  </si>
  <si>
    <t>P.S.335</t>
  </si>
  <si>
    <t>Modernizuoti 
kultūros 
infrastruktūros 
objektai</t>
  </si>
  <si>
    <t>P.N.304</t>
  </si>
  <si>
    <t>Investicijas 
gavusių 
socialinių 
paslaugų 
infrastruktūros 
objektų skaičius</t>
  </si>
  <si>
    <t>P.S.361</t>
  </si>
  <si>
    <t>Tikslinių grupių asmenys, gavę tiesioginės naudos iš investicijų į socialinių paslaugų infrastruktūrą</t>
  </si>
  <si>
    <t>R.N.403</t>
  </si>
  <si>
    <t>Investicijas gavusiose įstaigose esančios vietos socialinių paslaugų gavėjams</t>
  </si>
  <si>
    <t>R.N.404</t>
  </si>
  <si>
    <t>Naujai įrengtų ar įsigytų socialinių būstų skaičius</t>
  </si>
  <si>
    <t>P.S.362</t>
  </si>
  <si>
    <t>P.B.214</t>
  </si>
  <si>
    <t>P.N.508</t>
  </si>
  <si>
    <t>P.S.342</t>
  </si>
  <si>
    <t>Įdiegtos saugų eismą gerinančios ir aplinkosaugos priemonės</t>
  </si>
  <si>
    <t>Bendras naujai nutiestų kelių ilgis</t>
  </si>
  <si>
    <t>Sugaištas kelionės automobilių keliais (išskyrus TEN-T kelius) laikas</t>
  </si>
  <si>
    <t>R.S.342</t>
  </si>
  <si>
    <t>Lietaus nuotėkio plotas, iš kurio surenkamam paviršiniam (lietaus) vandeniui tvarkyti, įrengta ir (ar) rekonstruota infrastruktūra</t>
  </si>
  <si>
    <t>P.S.328</t>
  </si>
  <si>
    <t>P.N.028</t>
  </si>
  <si>
    <t>Inventorizuota 
neapskaityto 
paviršinių 
nuotekų 
nuotakyno dalis</t>
  </si>
  <si>
    <t>P.S.329</t>
  </si>
  <si>
    <t>Sukurti/Pagerinti atskiro komunalinių atliekų surinkimo pajėgumai</t>
  </si>
  <si>
    <t>P.N.050</t>
  </si>
  <si>
    <t>Gyventojai, kuriems teikiamos vandens tiekimo paslaugos naujai pastatytais geriamojo vandens tiekimo tinklais</t>
  </si>
  <si>
    <t>P.N.051</t>
  </si>
  <si>
    <t>Gyventojai, kuriems teikiamos vandens tiekimo paslaugos iš naujai pastatytų ir (arba) rekonstruotų geriamojo vandens gerinimo įrenginių</t>
  </si>
  <si>
    <t>P.N.053</t>
  </si>
  <si>
    <t>Gyventojai, kuriems teikiamos paslaugos naujai pastatytais nuotekų surinkimo tinklais</t>
  </si>
  <si>
    <t>P.N.054</t>
  </si>
  <si>
    <t>Gyventojai, kuriems teikiamos nuotekų valymo paslaugos naujai pastatytais ir (arba) rekonstruotais nuotekų valymo įrenginiais</t>
  </si>
  <si>
    <t>P.N.092</t>
  </si>
  <si>
    <t>Kraštovaizdžio ir (ar) gamtinio karkaso formavimo aspektais pakeisti ar pakoreguoti savivaldybių ar jų dalių bendrieji planai</t>
  </si>
  <si>
    <t>Likviduoti kraštovaizdį darkantys bešeimininkiai ar apleisti statiniai ir įrenginiai</t>
  </si>
  <si>
    <t>P.N.093</t>
  </si>
  <si>
    <t>P.S.338</t>
  </si>
  <si>
    <t>Išsaugoti, sutvarkyti ar atkurti įvairaus teritorinio lygmens kraštovaizdžio arealai</t>
  </si>
  <si>
    <t>P.B.238</t>
  </si>
  <si>
    <t>Sukurtos arba atnaujintos atviros erdvės miestų vietovėse</t>
  </si>
  <si>
    <t>P.S.364</t>
  </si>
  <si>
    <t>Naujos atviros 
erdvės 
vietovėse nuo 1 
iki 6 tūkst. gyv. 
(išskyrus 
savivaldybių 
centrus)</t>
  </si>
  <si>
    <t>P.S.365</t>
  </si>
  <si>
    <t>Atnaujinti ir (ar) pritaikyti naujai paskirčiai pastatai ir statiniai kaimo vietovėse</t>
  </si>
  <si>
    <t xml:space="preserve">P.S.364
</t>
  </si>
  <si>
    <t>Bendras rekonstruotų arba atnaujintų kelių ilgis</t>
  </si>
  <si>
    <t>Inventorizuota neapskaityto paviršinių nuotekų nuotakyno dalis</t>
  </si>
  <si>
    <t>Gyventojai, kuriems teikiamos paslaugos naujai pastatytais 
nuotekų surinkimo tinklais</t>
  </si>
  <si>
    <t>Modernizuoti kultūros infrastruktūros objektai</t>
  </si>
  <si>
    <t>P.S.333</t>
  </si>
  <si>
    <t>Rekonstruotų vandens tiekimo ir nuotekų surinkimo tinklų ilgis</t>
  </si>
  <si>
    <t>Investicijas gavusių socialinių paslaugų infrastruktūros objektų skaičius</t>
  </si>
  <si>
    <t>Naujos atviros erdvės vietovėse nuo 1 iki 6 tūkst. gyv. (išskyrus savivaldybių centrus)</t>
  </si>
  <si>
    <t>R.N.091</t>
  </si>
  <si>
    <t>Teritorijų, kuriose įgyvendintos kraštovaizdžio formavimo priemonės,  plotas</t>
  </si>
  <si>
    <t xml:space="preserve">05.1.1-APVA-R-007 </t>
  </si>
  <si>
    <t>Paviršinių nuotekų sistemų tvarkymas</t>
  </si>
  <si>
    <t xml:space="preserve">05.2.1-APVA-R-008 </t>
  </si>
  <si>
    <t>Komunalinių atliekų tvarkymo infrastruktūros plėtra</t>
  </si>
  <si>
    <t xml:space="preserve">05.3.2-APVA-R-014 </t>
  </si>
  <si>
    <t>Geriamojo vandens tiekimo ir nuotekų tvarkymo sistemų renovavimas ir plėtra, įmonių valdymo tobulinimas</t>
  </si>
  <si>
    <t xml:space="preserve">05.4.1-CPVA-R-302 </t>
  </si>
  <si>
    <t>Aktualizuoti savivaldybių kultūros paveldo objektus</t>
  </si>
  <si>
    <t xml:space="preserve">05.4.1-LVPA-R-821 </t>
  </si>
  <si>
    <t>Savivaldybes jungiančių turizmo trasų ir turizmo maršrutų informacinės infrastruktūros plėtra</t>
  </si>
  <si>
    <t xml:space="preserve">05.5.1-APVA-R-019 </t>
  </si>
  <si>
    <t>Kraštovaizdžio apsauga</t>
  </si>
  <si>
    <t xml:space="preserve">06.2.1-TID-R-511 </t>
  </si>
  <si>
    <t>Vietinių kelių vystymas</t>
  </si>
  <si>
    <t xml:space="preserve">07.1.1-CPVA-R-305 </t>
  </si>
  <si>
    <t>Modernizuoti savivaldybių kultūros infrastruktūrą</t>
  </si>
  <si>
    <t xml:space="preserve">07.1.1-CPVA-R-905 </t>
  </si>
  <si>
    <t>Miestų kompleksinė plėtra</t>
  </si>
  <si>
    <t xml:space="preserve">08.1.1-CPVA-R-407 </t>
  </si>
  <si>
    <t>Socialinių paslaugų infrastruktūros plėtra</t>
  </si>
  <si>
    <t xml:space="preserve">08.1.2-CPVA-R-408 </t>
  </si>
  <si>
    <t>Socialinio būsto fondo plėtra</t>
  </si>
  <si>
    <t xml:space="preserve">07.1.1-CPVA-R-902 </t>
  </si>
  <si>
    <t>Pereinamojo laikotarpio teritorijų vystymas. I</t>
  </si>
  <si>
    <t xml:space="preserve">08.2.1-CPVA-R-908 </t>
  </si>
  <si>
    <t>Kaimo gyvenamųjų vietovių atnaujinimas</t>
  </si>
  <si>
    <t xml:space="preserve">Vandentvarka (esamų geriamo vandens ir nuotekų tinklų modernizavimas) </t>
  </si>
  <si>
    <t>5 lentelė. Numatomų sukurti produktų (siektinų produkto vertinimo kriterijų reikšmių) suvestinė</t>
  </si>
  <si>
    <t>Visuomeninės paskirties pastato ir viešųjų erdvių sutvarkymas Kybartuose, pritaikant juos bendruomenės poreikiams</t>
  </si>
  <si>
    <t>2.02.02.</t>
  </si>
  <si>
    <t xml:space="preserve">Uždavinys: Gerinti kaimo vietovių gyvenamąją aplinką (kompleksinis kaimo vietovių vystymas ir plėtra) </t>
  </si>
  <si>
    <t>2.02.02.02.01</t>
  </si>
  <si>
    <t>Pagrindinės paslaugos ir kaimų atnaujinimas kaimo vietovėse</t>
  </si>
  <si>
    <t>Marijampolės regiono savivaldybių administracijos, Marijampolės regiono savivaldybių mokyklos</t>
  </si>
  <si>
    <t>Žemės ūkio ministerija</t>
  </si>
  <si>
    <t>Marijampolės regiono savivaldybės</t>
  </si>
  <si>
    <t>7.2
7.6</t>
  </si>
  <si>
    <t>Gelgaudiškio gyvenamosios vietovės atnaujinimas</t>
  </si>
  <si>
    <t>Lukšių gyvenamosios vietovės atnaujinimas</t>
  </si>
  <si>
    <t>Kudirkos Naumiesčio gyvenamosios vietovės atnaujinimas</t>
  </si>
  <si>
    <t>1.01.01.02.</t>
  </si>
  <si>
    <t>Priemonė: Mokyklų tinklo efektyvumo didinimas</t>
  </si>
  <si>
    <t>1.01.01.02.01</t>
  </si>
  <si>
    <t>Ugdymo kokybės gerinimas Kalvarijos gimnazijoje</t>
  </si>
  <si>
    <t>Kalvarijos
savivaldybė</t>
  </si>
  <si>
    <t>09.1.3-CPVA-R-724</t>
  </si>
  <si>
    <t>1.01.01.02.02</t>
  </si>
  <si>
    <t>Ugdymo veiklos kokybės gerinimas Plutiškių gimnazijoje</t>
  </si>
  <si>
    <t>1.01.01.02.03</t>
  </si>
  <si>
    <t>Mokyklų tinklo efektyvumo didinimas Vilkaviškio rajone</t>
  </si>
  <si>
    <t>1.01.01.02.04</t>
  </si>
  <si>
    <t>Ugdymo kokybės gerinimas Marijampolės Rygiškių Jono gimnazijoje</t>
  </si>
  <si>
    <t>1.01.01.02.05</t>
  </si>
  <si>
    <t>Šakių rajono savivaldybės mokyklų tinklo efektyvumo didinimas</t>
  </si>
  <si>
    <t>Šakių  rajono savivaldybė</t>
  </si>
  <si>
    <t xml:space="preserve">09.1.3-CPVA-R-724 </t>
  </si>
  <si>
    <t>PRODUKTO VERTINIMO KRITERIJŲ PASIEKIMO GRAFIKAS</t>
  </si>
  <si>
    <t>4 lentelė. Siektinos produkto vertinimo kriterijų reikšmės atitinkamais metais</t>
  </si>
  <si>
    <t>Vertinimo kriterijaus pavadinimas</t>
  </si>
  <si>
    <t>2021 m.</t>
  </si>
  <si>
    <t>2022 m.</t>
  </si>
  <si>
    <t>2023 m.</t>
  </si>
  <si>
    <t>5 lentelė. Siektinos produkto vertinimo kriterijų reikšmės kaupiamuoju būdu (nuo plano įgyvendinimo pradžios)</t>
  </si>
  <si>
    <t>Bendrojo lavinimo mokyklų modernizavimas</t>
  </si>
  <si>
    <t>P.N.722</t>
  </si>
  <si>
    <t>Pagal veiksmų programą ERPF lėšomis atnaujintos bendrojo ugdymo mokyklos</t>
  </si>
  <si>
    <t>Mokyklų tinklo efektyvumo didinimas</t>
  </si>
  <si>
    <t>Draugystės parkai 3</t>
  </si>
  <si>
    <t>„Teritorijų, kuriose įgyvendintos kraštovaizdžio formavimo priemonės, plotas“</t>
  </si>
  <si>
    <t>3.01.</t>
  </si>
  <si>
    <t>Tikslas: Skatinti visuomenės dalyvavimą viešajame valdyme ir gerinti viešojo valdymo paslaugų kokybę</t>
  </si>
  <si>
    <t>3.01.01.</t>
  </si>
  <si>
    <t>Uždavinys: Gerinti asmenų aptarnavimą viešojo valdymo institucijose ir didinti teikiamų paslaugų prieinamumą visuomenei</t>
  </si>
  <si>
    <t>3.01.01.01.</t>
  </si>
  <si>
    <t>Priemonė: Paslaugų ir asmenų aptarnavimo kokybės gerinimas savivaldybėse</t>
  </si>
  <si>
    <t>3.01.01.01.01</t>
  </si>
  <si>
    <t>Paslaugų ir asmenų aptarnavimo kokybės gerinimas Marijampolės savivaldybėje</t>
  </si>
  <si>
    <t>10.1.3-ESFA-R-920</t>
  </si>
  <si>
    <t>3.01.01.01.02</t>
  </si>
  <si>
    <t>Paslaugų ir asmenų aptarnavimo kokybės gerinimas Šakių rajono savivaldybės administracijoje</t>
  </si>
  <si>
    <t>Viešojo valdymo tobulinimas</t>
  </si>
  <si>
    <t>Kodas (II)*</t>
  </si>
  <si>
    <t>P.S.415</t>
  </si>
  <si>
    <t>„Viešojo valdymo institucijos, pagal veiksmų programą ESF lėšomis įgyvendinusios paslaugų ir (ar) aptarnavimo kokybei gerinti skirtas priemones“</t>
  </si>
  <si>
    <t>P.S. 416</t>
  </si>
  <si>
    <t xml:space="preserve">„Viešojo valdymo institucijų darbuotojai, kurie dalyvavo pagal veiksmų programą ESF lėšomis vykdytose veiklose, skirtose stiprinti teikiamų paslaugų ir (ar) aptarnavimo kokybės gerinimui reikalingas kompetencijas“ </t>
  </si>
  <si>
    <t>P.N. 910</t>
  </si>
  <si>
    <t>„Parengtos piliečių chartijos“</t>
  </si>
  <si>
    <t>Viešojo valdymo institucijos, pagal veiksmų programą ESF lėšomis įgyvendinusios paslaugų ir (ar) aptarnavimo kokybei gerinti skirtas priemones</t>
  </si>
  <si>
    <t>P.S.416</t>
  </si>
  <si>
    <t>Viešojo valdymo institucijų darbuotojai, kurie dalyvavo pagal veiksmų programą ESF lėšomis vykdytose veiklose, skirtose stiprinti teikiamų paslaugų ir (ar) aptarnavimo kokybės gerinimui reikalingas kompetencijas</t>
  </si>
  <si>
    <t>Parengtos piliečių chartijos</t>
  </si>
  <si>
    <t xml:space="preserve"> Paslaugų ir asmenų aptarnavimo kokybės gerinimas savivaldybėse</t>
  </si>
  <si>
    <t>2.01.01.03.01</t>
  </si>
  <si>
    <t>2.01.01.03.02</t>
  </si>
  <si>
    <t>2.01.01.03.03</t>
  </si>
  <si>
    <t>Vilkaviškio miesto
Kęstučio ir Maironio gatvių dalių rekonstrukcija</t>
  </si>
  <si>
    <t>2.01.01.03.04</t>
  </si>
  <si>
    <t>Kalvarijos miesto
Laisvės gatvės
rekonstrukcija</t>
  </si>
  <si>
    <t>2.01.01.03.05</t>
  </si>
  <si>
    <t>2.01.01.03.06</t>
  </si>
  <si>
    <t>2.01.01.03.07</t>
  </si>
  <si>
    <t>Pėsčiųjų ir dviračių tako įrengimas Dariaus ir Girėno g., 
Kalvarijos mieste</t>
  </si>
  <si>
    <t>Vietinės reikšmės
keliai ir gatvės
(rekonstrukcija)</t>
  </si>
  <si>
    <t>Sugaištas
kelionės
automobilių
keliais
(išskyrus TENT
kelius) laikas</t>
  </si>
  <si>
    <t>1.01.01.01.</t>
  </si>
  <si>
    <t>Priemonė: Ikimokyklinio ir priešmokyklinio ugdymo prieinamumo didinimas</t>
  </si>
  <si>
    <t>1.01.01.01.01</t>
  </si>
  <si>
    <t>Kazlų Rūdos vaikų lopšelio-darželio ,,Pušelė“ edukacinių erdvių modernizavimas</t>
  </si>
  <si>
    <t xml:space="preserve">09.1.3-CPVA-R-705 </t>
  </si>
  <si>
    <t>1.01.01.01.02</t>
  </si>
  <si>
    <t>Pilviškių „Santakos“ gimnazijos ikimokyklinio ugdymo pastato  modernizavimas</t>
  </si>
  <si>
    <t>1.01.01.01.03</t>
  </si>
  <si>
    <t>Marijampolės vaikų lopšelio-darželio „Rasa“ modernizavimas</t>
  </si>
  <si>
    <t>1.01.01.01.04</t>
  </si>
  <si>
    <t>Modermių ir saugių erdvių kūrimas Šakių rajono ugdymo įstaigose</t>
  </si>
  <si>
    <t>Kazlų Rūdos vaikų lopšelio-darželio „Pušelė“ edukacinių erdvių modernizavimas</t>
  </si>
  <si>
    <t>Ikimokyklinio ar priešmokyklinio ugdymo įstaigų modernizavimas</t>
  </si>
  <si>
    <t>P.N.717</t>
  </si>
  <si>
    <t>Pagal veiksmų programą ERPF lėšomis atnaujintos ikimokyklinio ir priešmokyklinio ugdymo mokyklos</t>
  </si>
  <si>
    <t>P.S.380</t>
  </si>
  <si>
    <t>Pagal veiksmų programą ERPF lėšomis sukurtos naujos ikimokyklinio ir priešmokyklinio ugdymo vietos</t>
  </si>
  <si>
    <t>P.N.743</t>
  </si>
  <si>
    <t>Pagal veiksmų programą ERPF lėšomis atnaujintos ikimokyklinio ir/ar priešmokyklinio ugdymo grupės</t>
  </si>
  <si>
    <t>Ikimokyklinio ir priešmokyklinio ugdymo prieinamumo didinimas</t>
  </si>
  <si>
    <t>Pagal veiksmų programą ERPF lėšomis atnaujintos ikimokyklinio ugdymo mokyklos</t>
  </si>
  <si>
    <t xml:space="preserve">Vilkaviškio miesto Janonio gatvės dalies rekonstrukcija </t>
  </si>
  <si>
    <t>Šakių rajonos savivaldybė</t>
  </si>
  <si>
    <t xml:space="preserve">2.02.01.03 </t>
  </si>
  <si>
    <t>Priemonė: Kompleksinė paslaugų plėtra integruotų teritorijų vystymo programų tikslinėse teritorijose</t>
  </si>
  <si>
    <t>2.02.01.03.01</t>
  </si>
  <si>
    <t>07.1.1-CPVA-V-906</t>
  </si>
  <si>
    <t>Viešoji verslui skirta infrastruktūra (pramoniniai parkai, pramonės zonos ir pan.)</t>
  </si>
  <si>
    <t xml:space="preserve"> - </t>
  </si>
  <si>
    <t>Kompleksinė paslaugų plėtra integruotų teritorijų vystymo programų tikslinėse teritorijose</t>
  </si>
  <si>
    <t>Socialinių paslaugų infrastruktūros plėtra Šakių rajone</t>
  </si>
  <si>
    <t>VšĮ "Namai visiems"</t>
  </si>
  <si>
    <t>1.03.02.03</t>
  </si>
  <si>
    <t>Priemonė: Sveikos gyvensenos skatinimas regioniniu lygiu</t>
  </si>
  <si>
    <t>1.03.02.03.01</t>
  </si>
  <si>
    <t>Sveikos gyvensenos skatinimas Kalvarijos, Kazlų Rūdos ir Marijampolės savivaldybėse</t>
  </si>
  <si>
    <t>Marijampolės savivaldybės visuomenės sveikatos biuras</t>
  </si>
  <si>
    <t>Sveikatos apsaugos ministerija</t>
  </si>
  <si>
    <t>Kalvarijos savivaldybė, Kazlų Rūdos savivaldybė, Marijampolės savivaldybė</t>
  </si>
  <si>
    <t>08.4.2-ESFA-R-630</t>
  </si>
  <si>
    <t>1.03.02.03.02</t>
  </si>
  <si>
    <t>Sveikos gyvensenos skatinimas Vilkaviškio rajono savivaldybėje</t>
  </si>
  <si>
    <t>Vilkaviškio rajono savivaldybės visuomenės sveikatos biuras</t>
  </si>
  <si>
    <t>1.03.02.03.03</t>
  </si>
  <si>
    <t>Sveikos gyvensenos skatinimas Šakių rajone</t>
  </si>
  <si>
    <t>Šakių rajono savivaldybės visuomenės sveikatos biuras</t>
  </si>
  <si>
    <t>Sveikatos paslaugų plėtra (ne infrastruktūra)</t>
  </si>
  <si>
    <t>P.S.372</t>
  </si>
  <si>
    <t>Tikslinių grupių asmenys, kurie dalyvavo informavimo, švietimo ir mokymo renginiuose bei sveikatos raštingumą didinančiose veiklose</t>
  </si>
  <si>
    <t>P.N.671</t>
  </si>
  <si>
    <t>Modernizuoti savivaldybių visuomenės sveikatos biurai</t>
  </si>
  <si>
    <t>Sveikos gyvensenos skatinimas regioniniu lygiu</t>
  </si>
  <si>
    <t>1.03.02.04</t>
  </si>
  <si>
    <t>Priemonė: Priemonių, gerinančių ambulatorinių sveikatos priežiūros paslaugų prieinamumą tuberkulioze sergantiems asmenims, įgyvendinimas</t>
  </si>
  <si>
    <t xml:space="preserve">Unikalus numeris**** </t>
  </si>
  <si>
    <t>Pareiškėjas/ projekto vykdytojas</t>
  </si>
  <si>
    <t>R/V/KT *</t>
  </si>
  <si>
    <t>ITI, RSP **</t>
  </si>
  <si>
    <t>Kita tarptautinė finansinė parama</t>
  </si>
  <si>
    <t>1.03.02.04.01</t>
  </si>
  <si>
    <t>R04-6615-470000-0001</t>
  </si>
  <si>
    <t>Tuberkulioze sergančių asmenų paslaugų prieinamumo gerinimas Kalvarijos savivaldybėje</t>
  </si>
  <si>
    <t>Kalvarijos pirminės sveikatos priežiūros centras</t>
  </si>
  <si>
    <t xml:space="preserve">08.4.2-ESFA-R-615 </t>
  </si>
  <si>
    <t>1.03.02.04.02</t>
  </si>
  <si>
    <t>R04-6615-470000-0002</t>
  </si>
  <si>
    <t>Sveikatos priežiūros paslaugų prieinamumo gerinimas tuberkulioze sergantiems asmenims Kazlų Rūdos savivaldybėje</t>
  </si>
  <si>
    <t>VšĮ Kazlų Rūdos pirminės sveikatos priežiūros centras</t>
  </si>
  <si>
    <t>1.03.02.04.03</t>
  </si>
  <si>
    <t>R04-6615-470000-0003</t>
  </si>
  <si>
    <t>Ambulatorinių sveikatos priežiūros paslaugų prieinamumo tuberkulioze sergantiems asmenims gerinimas</t>
  </si>
  <si>
    <t>VšĮ Marijampolės pirminės sveikatos priežiūros centras</t>
  </si>
  <si>
    <t>1.03.02.04.04</t>
  </si>
  <si>
    <t>R04-6615-470000-0004</t>
  </si>
  <si>
    <t>Priemonių, gerinančių ambulatorinių sveikatos priežiūros paslaugų prieinamumą tuberkulioze sergantiems pacientams įgyvendinimas Šakių rajone</t>
  </si>
  <si>
    <t>1.03.02.04.05</t>
  </si>
  <si>
    <t>R04-6615-470000-0005</t>
  </si>
  <si>
    <t>Priemonių, gerinančių ambulatorinių sveikatos priežiūros paslaugų prieinamumą tuberkulioze sergantiems asmenims, įgyvendinimas Vilkaviškio rajone</t>
  </si>
  <si>
    <t>Viešoji įstaiga Vilkaviškio pirminės sveikatos priežiūros centras</t>
  </si>
  <si>
    <t>Pareiškėjas / projekto vykdytojas</t>
  </si>
  <si>
    <t>R04-0019-280000-0006</t>
  </si>
  <si>
    <t>R04-0019-285000-0007</t>
  </si>
  <si>
    <t>R04-0019-380000-0008</t>
  </si>
  <si>
    <t>R04-0019-380000-0009</t>
  </si>
  <si>
    <t>R04-0019-380000-0010</t>
  </si>
  <si>
    <t>Kraštovaizdžio apsaugos priemonių įgyvendinimas Vilkaviškio rajone</t>
  </si>
  <si>
    <t>R04-0019-500000-0011</t>
  </si>
  <si>
    <t>R04-0019-382800-0012</t>
  </si>
  <si>
    <t>Unikalus numeris</t>
  </si>
  <si>
    <t xml:space="preserve">R/V/KT </t>
  </si>
  <si>
    <t xml:space="preserve">ITI,   RSP </t>
  </si>
  <si>
    <t>rez.</t>
  </si>
  <si>
    <t>Produkto ir rezulato vertinimo kriterijus (I) (pavadinimas)</t>
  </si>
  <si>
    <t>Produkto ir rezulato vertinimo kriterijus (II) (pavadinimas)</t>
  </si>
  <si>
    <t>P.N.604</t>
  </si>
  <si>
    <t>Tuberkulioze sergantys pacientai, kuriems buvo suteiktos socialinės paramos priemonės (maisto talonų dalijimas) tuberkuliozės ambulatorinio gydymo metu</t>
  </si>
  <si>
    <t>*R – regiono projektas, V – valstybės projektas, KT –projektas, atrinktas kitu atrankos būdu.</t>
  </si>
  <si>
    <t>** ITI – projektas, įgyvendinamas pagal integruotą teritorijų vystymo programą; RSP – regioninės svarbos projektas.</t>
  </si>
  <si>
    <t xml:space="preserve">**** Unikalus numeris sudaromas iš kodų.                                                                                                                  </t>
  </si>
  <si>
    <t xml:space="preserve">* ES finansinės paramos lėšomis finansuojamiems projektams sudaromas pagal Veiksmų programos arba Kaimo plėtros programos kodavimo taisykles. </t>
  </si>
  <si>
    <t>Priemonių, gerinančių ambulatorinių sveikatos priežiūros paslaugų prieinamumą tuberkulioze sergantiems asmenims, įgyvendinimas</t>
  </si>
  <si>
    <t>Vandens tiekimo ir nuotekų tinklų renovavimas ir plėtra Kazlų Rūdos savivaldybėje (Ąžuolų Būdoje, Antanave, Plutiškėse, Kazlų Rūdoje ir Bagotojoje)</t>
  </si>
  <si>
    <t>Marijampolės miesto inžinerinės infrastruktūros plėtra</t>
  </si>
  <si>
    <t>R04-9906-293600-9061</t>
  </si>
  <si>
    <t>Pareiškėjas /  projekto vykdytojas</t>
  </si>
  <si>
    <t>Gamtinio karkaso teritorijose kraštovaizdžio formavimas ir ekologinės būklės gerinimas Kazlų Rūdos savivaldybėje</t>
  </si>
  <si>
    <t>R04-9908-290000-9081</t>
  </si>
  <si>
    <t>R049908-293400-9082</t>
  </si>
  <si>
    <t>R04-9908-293400-9083</t>
  </si>
  <si>
    <t>R04-9908-294100-9084</t>
  </si>
  <si>
    <t>R04-9908-293400-9085</t>
  </si>
  <si>
    <t>R04-9908-294100-9086</t>
  </si>
  <si>
    <t>R04-9908-293400-9082</t>
  </si>
  <si>
    <t>1.03.02.02</t>
  </si>
  <si>
    <t>Priemonė: Pirminės asmens sveikatos priežiūros veiklos efektyvumo didinimas</t>
  </si>
  <si>
    <t>1.03.02.02.01</t>
  </si>
  <si>
    <t>R04-6609-274700-0901</t>
  </si>
  <si>
    <t>Pirminės asmens sveikatos priežiūros veiklos efektyvumo didinimas Kalvarijos savivaldybėje</t>
  </si>
  <si>
    <t>VšĮ Kalvarijos pirminės sveikatos priežiūros centras</t>
  </si>
  <si>
    <t>08.1.3-CPVA-R-609</t>
  </si>
  <si>
    <t>1.03.02.02.02</t>
  </si>
  <si>
    <t>R04-6609-275200-0902</t>
  </si>
  <si>
    <t>Pirminės asmens sveikatos priežiūros veiklos efektyvumo didinimas Kazlų Rūdos savivaldybėje</t>
  </si>
  <si>
    <t>1.03.02.02.03</t>
  </si>
  <si>
    <t>R04-6609-504700-0903</t>
  </si>
  <si>
    <t>UAB Aglisa vaikų ir vyresnio amžiaus ligų profilaktikos, prevencijos ir ankstyvos diagnostikos gerinimas</t>
  </si>
  <si>
    <t>UAB Aglisa</t>
  </si>
  <si>
    <t>1.03.02.02.04</t>
  </si>
  <si>
    <t>R04-6609-504700-0904</t>
  </si>
  <si>
    <t xml:space="preserve">Rimanto Bernoto pirminės sveikatos priežiūros centro veiklos efektyvumo ir paslaugų prieinamumo  gerinimas </t>
  </si>
  <si>
    <t>Rimanto Bernoto pirminės sveikatos priežiūros centras</t>
  </si>
  <si>
    <t>1.03.02.02.05</t>
  </si>
  <si>
    <t>R04-6609-504700-0905</t>
  </si>
  <si>
    <t>Lino Bieliausko šeimos klinikos veiklos efektyvumo didinimas</t>
  </si>
  <si>
    <t>Lino Bieliausko šeimos klinika</t>
  </si>
  <si>
    <t>1.03.02.02.06</t>
  </si>
  <si>
    <t>R04-6609-504700-0906</t>
  </si>
  <si>
    <t>R. Gabrilavičienės bendrosios praktikos gyd. kabineto teikiamų sveikatos priežiūros paslaugų kokybės ir prieinamumo gerinimas Šunskų seniūnijoje</t>
  </si>
  <si>
    <t>Reginos Gabrilavičienės bendrosios praktikos gydytojo kabinetas</t>
  </si>
  <si>
    <t>1.03.02.02.07</t>
  </si>
  <si>
    <t>R04-6609-504700-0907</t>
  </si>
  <si>
    <t>Onos Gurevičienės šeimos klinikos veiklos efektyvumo didinimas</t>
  </si>
  <si>
    <t>Onos Gurevičienės šeimos klinka</t>
  </si>
  <si>
    <t>1.03.02.02.08</t>
  </si>
  <si>
    <t>R04-6609-504700-0908</t>
  </si>
  <si>
    <t>Sveikatos priežiūros kokybės ir prieinamumo gerinimas tikslinėms gyventojų grupėms UAB Gutavita</t>
  </si>
  <si>
    <t>UAB Gutavita</t>
  </si>
  <si>
    <t>1.03.02.02.09</t>
  </si>
  <si>
    <t>R04-6609-275000-0909</t>
  </si>
  <si>
    <t>UAB InMedica klinikos Marijampolėje veiklos efektyvumo didinimas</t>
  </si>
  <si>
    <t>UAB InMedica</t>
  </si>
  <si>
    <t>1.03.02.02.10</t>
  </si>
  <si>
    <t>R04-6609-504700-0910</t>
  </si>
  <si>
    <t>UAB „Jogimeda“ teikiamų sveikatos priežiūros paslaugų kokybės ir prieinamumo Marijampolės savivaldybėje pagerinimas</t>
  </si>
  <si>
    <t>UAB Jogimeda</t>
  </si>
  <si>
    <t>1.03.02.02.11</t>
  </si>
  <si>
    <t>R04-6609-504700-0911</t>
  </si>
  <si>
    <t>UAB Gydytojų Keršanskų klinika teikiamų paslaugų kokybės ir prieinamumo gerinimas</t>
  </si>
  <si>
    <t>UAB Gydytojų Keršanskų klinika</t>
  </si>
  <si>
    <t>1.03.02.02.12</t>
  </si>
  <si>
    <t>R04-6609-504700-0912</t>
  </si>
  <si>
    <t>UAB  Liudvinavo ambulatorijos veiklos efektyvumo didinimas</t>
  </si>
  <si>
    <t>UAB Liudvinavo ambulatorija</t>
  </si>
  <si>
    <t>1.03.02.02.13</t>
  </si>
  <si>
    <t>R04-6609-504700-0913</t>
  </si>
  <si>
    <t>UAB „MediCA klinika“ teikiamų pirminės asmens sveikatos priežiūros paslaugų efektyvumo didinimas Marijampolės savivaldybėje</t>
  </si>
  <si>
    <t>UAB MediCA klinika</t>
  </si>
  <si>
    <t>1.03.02.02.14</t>
  </si>
  <si>
    <t>R04-6609-504700-0914</t>
  </si>
  <si>
    <t>Marijampolės pirminės sveikatos priežiūros centro paslaugų kokybės gerinimas ir veiklos efektyvumo didinimas</t>
  </si>
  <si>
    <t>1.03.02.02.15</t>
  </si>
  <si>
    <t>R04-6609-504700-0915</t>
  </si>
  <si>
    <t>UAB Sasnavos ambulatorija veikos efektyvumo didinimas</t>
  </si>
  <si>
    <t xml:space="preserve">UAB Sasnavos ambulatorija </t>
  </si>
  <si>
    <t>1.03.02.02.16</t>
  </si>
  <si>
    <t>R04-6609-504700-0916</t>
  </si>
  <si>
    <t>UAB Skraistelė teikiamų paslaugų kokybės gerinimas</t>
  </si>
  <si>
    <t>UAB Skraistelė</t>
  </si>
  <si>
    <t>1.03.02.02.17</t>
  </si>
  <si>
    <t>R04-6609-504700-0917</t>
  </si>
  <si>
    <t>Danguolės Skurkienės bendrosios medicinos klinikos veiklos efektyvumo didinimas</t>
  </si>
  <si>
    <t>Danguolės Skurkienės bendrosios medicinos klinika</t>
  </si>
  <si>
    <t>1.03.02.02.18</t>
  </si>
  <si>
    <t>R04-6609-504700-0918</t>
  </si>
  <si>
    <t>Pirminių asmens sveikatos priežiūros paslaugų gerinimas vyresniems gyventojams, užtikrinant sveiką senėjimą, Marijampolės savivaldybėje</t>
  </si>
  <si>
    <t>Algimanto Žvirblio pirminės sveikatos priežiūros centras</t>
  </si>
  <si>
    <t>1.03.02.02.19</t>
  </si>
  <si>
    <t>R04-6609-275200-0919</t>
  </si>
  <si>
    <t>Pirminės asmens sveikatos priežiūros veiklos efektyvumo didinimas UAB Dalios Zaleskienės ambulatorijoje</t>
  </si>
  <si>
    <t>UAB Dalios Zaleskienės ambulatorija</t>
  </si>
  <si>
    <t>1.03.02.02.20</t>
  </si>
  <si>
    <t>R04-6609-275000-0920</t>
  </si>
  <si>
    <t>Šakių rajono  pirminės asmens  sveikatos priežiūros  veiklos efektyvumo didinimas</t>
  </si>
  <si>
    <t>1.03.02.02.21</t>
  </si>
  <si>
    <t>R04-6609-275200-0921</t>
  </si>
  <si>
    <t>Pirminės asmens sveikatos priežiūros veiklos efektyvumo didinimas UAB Šakių psichikos sveikatos centre</t>
  </si>
  <si>
    <t>UAB Šakių psichikos sveikatos centras</t>
  </si>
  <si>
    <t>1.03.02.02.22</t>
  </si>
  <si>
    <t>R04-6609-275000-0922</t>
  </si>
  <si>
    <t>Viešosios įstaigos Kybartų pirminės sveikatos priežiūros centro paslaugų prieinamumo ir kokybės gerinimas</t>
  </si>
  <si>
    <t>VšĮ Kybartų pirminės sveikatos priežiūros centras</t>
  </si>
  <si>
    <t>1.03.02.02.23</t>
  </si>
  <si>
    <t>R04-6609-275200-0923</t>
  </si>
  <si>
    <t>Pirminės asmens sveikatos priežiūros veiklos efektyvumo didinimas UAB Vilkaviškio šeimos klinika aptarnaujamoje teritorijoje</t>
  </si>
  <si>
    <t>UAB Vilkaviškio šeimos klinika</t>
  </si>
  <si>
    <t>1.03.02.02.24</t>
  </si>
  <si>
    <t>R04-6609-275200-0924</t>
  </si>
  <si>
    <t>Paslaugų Vilkaviškio šeimos medicinos centro pacientams prieinamumo ir efektyvumo didinimas</t>
  </si>
  <si>
    <t>UAB Vilkaviškio šeimos medicinos centras</t>
  </si>
  <si>
    <t>1.03.02.02.25</t>
  </si>
  <si>
    <t>R04-6609-275200-0925</t>
  </si>
  <si>
    <t>Efektyvumo didinimas, aptarnaujant kūdikius, pagyvenusius ir neįgalius pacientus</t>
  </si>
  <si>
    <t>VšĮ Šeimos sveikatos priežiūros centras</t>
  </si>
  <si>
    <t>1.03.02.02.26</t>
  </si>
  <si>
    <t>R04-6609-275000-0926</t>
  </si>
  <si>
    <t>Vilkaviškio pirminės sveikatos priežiūros centro pirminės asmens sveikatos priežiūros veiklos efektyvumo didinima</t>
  </si>
  <si>
    <t>VšĮ Vilkaviškio pirminės sveikatos priežiūros centras</t>
  </si>
  <si>
    <t>1.03.02.02.27</t>
  </si>
  <si>
    <t>R04-6609-275200-0927</t>
  </si>
  <si>
    <t>Žilvinos Urbonavičienės įmonės teikiamų medicininių paslaugų kokybės gerinimas</t>
  </si>
  <si>
    <t>Žilvinos Urbonavičienės įmonė</t>
  </si>
  <si>
    <t>P.S.363</t>
  </si>
  <si>
    <t>Viešąsias sveikatos priežiūros paslaugas teikiančios įstaigos, kuriose pagerinta paslaugų teikimo infrastruktūra, skaičius</t>
  </si>
  <si>
    <t>P.B.236</t>
  </si>
  <si>
    <t>Gyventojai, turintys galimybę pasinaudoti pagerintomis sveikatos priežiūros paslaugomis</t>
  </si>
  <si>
    <t>Pirminės asmens sveikatos priežiūros veiklos efektyvumo didinimas</t>
  </si>
  <si>
    <t>Socialinių ir sveikatos paslaugų infrastruktūra</t>
  </si>
  <si>
    <t>Privačių juridinių asmenų ir juridinio asmens statuso neturinčių organizacijų paslaugų srities projektai</t>
  </si>
  <si>
    <t>R04-5511-120000-5111</t>
  </si>
  <si>
    <t>R04-5511-120000-5112</t>
  </si>
  <si>
    <t>R04-5511-120000-5113</t>
  </si>
  <si>
    <t>R04-5511-120000-5114</t>
  </si>
  <si>
    <t>R04-5511-120000-5115</t>
  </si>
  <si>
    <t>R04-5511-120000-5116</t>
  </si>
  <si>
    <t>R04-5511-120000-5117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</si>
</sst>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000000000"/>
    <numFmt numFmtId="165" formatCode="yyyy\/mm"/>
    <numFmt numFmtId="169" formatCode="0.0"/>
  </numFmts>
  <fonts count="31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2"/>
      <name val="Times New Roman"/>
      <family val="1"/>
    </font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7" fillId="0" borderId="0" applyFont="0" applyFill="0" applyBorder="0" applyAlignment="0" applyProtection="0"/>
  </cellStyleXfs>
  <cellXfs count="379">
    <xf numFmtId="0" fontId="0" fillId="0" borderId="0" xfId="0"/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/>
    <xf numFmtId="4" fontId="4" fillId="0" borderId="0" xfId="0" applyNumberFormat="1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/>
    <xf numFmtId="0" fontId="6" fillId="0" borderId="0" xfId="0" applyFont="1" applyAlignment="1"/>
    <xf numFmtId="0" fontId="7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/>
    <xf numFmtId="0" fontId="2" fillId="0" borderId="0" xfId="0" applyFont="1" applyAlignment="1"/>
    <xf numFmtId="4" fontId="4" fillId="0" borderId="0" xfId="0" applyNumberFormat="1" applyFont="1" applyAlignment="1"/>
    <xf numFmtId="164" fontId="4" fillId="0" borderId="0" xfId="0" applyNumberFormat="1" applyFont="1" applyAlignment="1"/>
    <xf numFmtId="0" fontId="2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/>
    <xf numFmtId="0" fontId="8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9" fillId="0" borderId="0" xfId="0" applyFont="1" applyFill="1"/>
    <xf numFmtId="4" fontId="9" fillId="0" borderId="0" xfId="0" applyNumberFormat="1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/>
    <xf numFmtId="0" fontId="9" fillId="0" borderId="5" xfId="0" applyFont="1" applyFill="1" applyBorder="1" applyAlignment="1"/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/>
    </xf>
    <xf numFmtId="4" fontId="0" fillId="0" borderId="0" xfId="0" applyNumberFormat="1" applyAlignment="1">
      <alignment vertical="top"/>
    </xf>
    <xf numFmtId="0" fontId="7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4" fontId="0" fillId="0" borderId="0" xfId="0" applyNumberFormat="1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vertical="top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9" fillId="0" borderId="4" xfId="0" applyFont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/>
    </xf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4" fillId="0" borderId="4" xfId="0" applyFont="1" applyFill="1" applyBorder="1" applyAlignment="1">
      <alignment horizontal="center" vertical="top" wrapText="1"/>
    </xf>
    <xf numFmtId="3" fontId="11" fillId="0" borderId="0" xfId="0" applyNumberFormat="1" applyFont="1"/>
    <xf numFmtId="0" fontId="14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7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/>
    </xf>
    <xf numFmtId="0" fontId="18" fillId="0" borderId="0" xfId="0" applyFont="1"/>
    <xf numFmtId="0" fontId="19" fillId="0" borderId="0" xfId="0" applyFont="1"/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NumberFormat="1" applyFont="1"/>
    <xf numFmtId="0" fontId="20" fillId="0" borderId="0" xfId="0" applyFont="1"/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4" fontId="21" fillId="0" borderId="1" xfId="0" applyNumberFormat="1" applyFont="1" applyFill="1" applyBorder="1" applyAlignment="1">
      <alignment horizontal="center" vertical="top" wrapText="1"/>
    </xf>
    <xf numFmtId="165" fontId="2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>
      <alignment horizontal="center" vertical="top"/>
    </xf>
    <xf numFmtId="0" fontId="19" fillId="2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vertical="top" wrapText="1"/>
    </xf>
    <xf numFmtId="4" fontId="21" fillId="0" borderId="1" xfId="0" applyNumberFormat="1" applyFont="1" applyBorder="1" applyAlignment="1">
      <alignment horizontal="center" vertical="top" wrapText="1"/>
    </xf>
    <xf numFmtId="4" fontId="21" fillId="2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 wrapText="1"/>
    </xf>
    <xf numFmtId="165" fontId="2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165" fontId="2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" xfId="0" applyNumberFormat="1" applyFont="1" applyFill="1" applyBorder="1" applyAlignment="1" applyProtection="1">
      <alignment horizontal="center" vertical="top" wrapText="1"/>
      <protection locked="0"/>
    </xf>
    <xf numFmtId="4" fontId="19" fillId="0" borderId="0" xfId="0" applyNumberFormat="1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4" fontId="19" fillId="0" borderId="0" xfId="0" applyNumberFormat="1" applyFont="1" applyFill="1" applyBorder="1" applyAlignment="1">
      <alignment horizontal="center" vertical="top" wrapText="1"/>
    </xf>
    <xf numFmtId="4" fontId="19" fillId="0" borderId="0" xfId="0" applyNumberFormat="1" applyFont="1" applyBorder="1" applyAlignment="1">
      <alignment horizontal="center" vertical="top" wrapText="1"/>
    </xf>
    <xf numFmtId="165" fontId="22" fillId="0" borderId="0" xfId="0" applyNumberFormat="1" applyFont="1" applyFill="1" applyBorder="1" applyAlignment="1" applyProtection="1">
      <alignment horizontal="center" vertical="top" wrapText="1"/>
      <protection locked="0"/>
    </xf>
    <xf numFmtId="0" fontId="2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right" vertical="top" wrapText="1"/>
    </xf>
    <xf numFmtId="1" fontId="2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4" fillId="0" borderId="1" xfId="0" applyFont="1" applyBorder="1" applyAlignment="1">
      <alignment horizontal="left" vertical="top"/>
    </xf>
    <xf numFmtId="4" fontId="19" fillId="0" borderId="0" xfId="0" applyNumberFormat="1" applyFont="1" applyFill="1" applyAlignment="1">
      <alignment horizontal="center"/>
    </xf>
    <xf numFmtId="4" fontId="19" fillId="0" borderId="0" xfId="0" applyNumberFormat="1" applyFont="1"/>
    <xf numFmtId="0" fontId="23" fillId="0" borderId="0" xfId="0" applyFont="1" applyFill="1"/>
    <xf numFmtId="0" fontId="19" fillId="0" borderId="0" xfId="0" applyFont="1" applyFill="1"/>
    <xf numFmtId="0" fontId="19" fillId="0" borderId="0" xfId="0" applyNumberFormat="1" applyFont="1" applyFill="1"/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165" fontId="9" fillId="0" borderId="1" xfId="0" applyNumberFormat="1" applyFont="1" applyFill="1" applyBorder="1" applyAlignment="1" applyProtection="1">
      <alignment horizontal="center" vertical="top" wrapText="1"/>
      <protection locked="0"/>
    </xf>
    <xf numFmtId="1" fontId="9" fillId="0" borderId="1" xfId="0" applyNumberFormat="1" applyFont="1" applyFill="1" applyBorder="1" applyAlignment="1" applyProtection="1">
      <alignment horizontal="center" vertical="top" wrapText="1"/>
      <protection locked="0"/>
    </xf>
    <xf numFmtId="4" fontId="9" fillId="0" borderId="1" xfId="0" applyNumberFormat="1" applyFont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 applyProtection="1">
      <alignment horizontal="center" vertical="top" wrapText="1"/>
      <protection locked="0"/>
    </xf>
    <xf numFmtId="2" fontId="7" fillId="0" borderId="1" xfId="0" applyNumberFormat="1" applyFont="1" applyBorder="1" applyAlignment="1">
      <alignment horizontal="center" vertical="top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165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horizontal="center"/>
    </xf>
    <xf numFmtId="0" fontId="4" fillId="0" borderId="0" xfId="0" applyNumberFormat="1" applyFont="1"/>
    <xf numFmtId="0" fontId="4" fillId="0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top" wrapText="1"/>
    </xf>
    <xf numFmtId="165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7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4" fontId="9" fillId="0" borderId="0" xfId="0" applyNumberFormat="1" applyFont="1" applyBorder="1" applyAlignment="1">
      <alignment horizontal="center" vertical="top" wrapText="1"/>
    </xf>
    <xf numFmtId="165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0" xfId="0" applyFont="1" applyFill="1" applyBorder="1" applyAlignment="1"/>
    <xf numFmtId="165" fontId="4" fillId="0" borderId="1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26" fillId="0" borderId="0" xfId="0" applyFont="1" applyAlignment="1"/>
    <xf numFmtId="0" fontId="9" fillId="0" borderId="0" xfId="0" applyFont="1" applyAlignment="1"/>
    <xf numFmtId="0" fontId="9" fillId="0" borderId="0" xfId="0" applyFont="1"/>
    <xf numFmtId="0" fontId="8" fillId="0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horizontal="center" wrapText="1"/>
    </xf>
    <xf numFmtId="4" fontId="9" fillId="0" borderId="0" xfId="0" applyNumberFormat="1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center" vertical="top"/>
    </xf>
    <xf numFmtId="0" fontId="28" fillId="0" borderId="0" xfId="0" applyFont="1"/>
    <xf numFmtId="2" fontId="4" fillId="0" borderId="0" xfId="0" applyNumberFormat="1" applyFont="1" applyFill="1" applyAlignment="1">
      <alignment horizontal="center" vertical="top"/>
    </xf>
    <xf numFmtId="43" fontId="10" fillId="0" borderId="1" xfId="1" applyFont="1" applyFill="1" applyBorder="1" applyAlignment="1" applyProtection="1">
      <alignment vertical="top" wrapText="1"/>
      <protection locked="0"/>
    </xf>
    <xf numFmtId="2" fontId="4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29" fillId="0" borderId="0" xfId="0" applyFont="1"/>
    <xf numFmtId="0" fontId="30" fillId="0" borderId="0" xfId="0" applyFont="1" applyBorder="1"/>
    <xf numFmtId="0" fontId="30" fillId="0" borderId="0" xfId="0" applyFont="1"/>
    <xf numFmtId="1" fontId="9" fillId="0" borderId="1" xfId="0" applyNumberFormat="1" applyFont="1" applyFill="1" applyBorder="1" applyAlignment="1">
      <alignment horizontal="center" vertical="top"/>
    </xf>
    <xf numFmtId="0" fontId="2" fillId="0" borderId="0" xfId="0" applyFont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3" fontId="11" fillId="0" borderId="0" xfId="0" applyNumberFormat="1" applyFont="1" applyFill="1"/>
    <xf numFmtId="3" fontId="0" fillId="0" borderId="0" xfId="0" applyNumberFormat="1" applyFill="1"/>
    <xf numFmtId="1" fontId="14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wrapText="1"/>
    </xf>
    <xf numFmtId="4" fontId="0" fillId="0" borderId="0" xfId="0" applyNumberFormat="1" applyFill="1"/>
    <xf numFmtId="4" fontId="0" fillId="0" borderId="0" xfId="0" applyNumberFormat="1" applyFill="1" applyAlignment="1">
      <alignment vertical="top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9" fontId="14" fillId="0" borderId="1" xfId="0" applyNumberFormat="1" applyFont="1" applyFill="1" applyBorder="1" applyAlignment="1">
      <alignment horizontal="center" vertical="center"/>
    </xf>
    <xf numFmtId="4" fontId="19" fillId="0" borderId="0" xfId="0" applyNumberFormat="1" applyFont="1" applyFill="1"/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P_Taryba/Posedziu%20medziaga/2017/2017_05_05-12%20Rasytine/Po%20pos&#279;d&#382;io/Plano%20papildymas_2017%2005%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valdas\Desktop\20180320_3_priedas_R-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RP_Planas/MRPP%202014-2020/Metodika/20180103_pakeitimas/3_priedas_2017-12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e"/>
      <sheetName val="2 lentele"/>
      <sheetName val="3 lentele"/>
      <sheetName val="4 lentele"/>
      <sheetName val="5 lentele"/>
      <sheetName val="6 lentele"/>
      <sheetName val="7 lentele"/>
      <sheetName val="8 lentele"/>
      <sheetName val="Stebėsena_4"/>
      <sheetName val="Stebėsena_5"/>
    </sheetNames>
    <sheetDataSet>
      <sheetData sheetId="0"/>
      <sheetData sheetId="1">
        <row r="10">
          <cell r="K10">
            <v>110463.53</v>
          </cell>
          <cell r="P10">
            <v>93894</v>
          </cell>
        </row>
        <row r="11">
          <cell r="K11">
            <v>120936.48</v>
          </cell>
          <cell r="P11">
            <v>102796</v>
          </cell>
        </row>
        <row r="12">
          <cell r="K12">
            <v>377054.59</v>
          </cell>
          <cell r="P12">
            <v>320496.40000000002</v>
          </cell>
        </row>
        <row r="13">
          <cell r="K13">
            <v>557868.85</v>
          </cell>
          <cell r="P13">
            <v>474188.52</v>
          </cell>
        </row>
        <row r="14">
          <cell r="K14">
            <v>290086.33</v>
          </cell>
          <cell r="P14">
            <v>246573.38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</sheetNames>
    <sheetDataSet>
      <sheetData sheetId="0" refreshError="1"/>
      <sheetData sheetId="1" refreshError="1"/>
      <sheetData sheetId="2" refreshError="1">
        <row r="7">
          <cell r="E7" t="str">
            <v>Pareiškėjas /  projekto vykdytojas</v>
          </cell>
          <cell r="H7" t="str">
            <v>Veiksmų programos įgyvendinimo plano priemonė arba  Kaimo plėtros programos priemonė (Nr.)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</sheetNames>
    <sheetDataSet>
      <sheetData sheetId="0"/>
      <sheetData sheetId="1"/>
      <sheetData sheetId="2">
        <row r="7">
          <cell r="M7" t="str">
            <v>Produkto ir rezulato vertinimo kriterijus (I) (pavadinimas)</v>
          </cell>
          <cell r="P7" t="str">
            <v>Produkto ir rezulato vertinimo kriterijus (II) (pavadinimas)</v>
          </cell>
          <cell r="S7" t="str">
            <v>Produkto ir rezulato vertinimo kriterijus (II) (pavadinimas)</v>
          </cell>
          <cell r="V7" t="str">
            <v>Produkto ir rezulato vertinimo kriterijus (II) (pavadinimas)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81"/>
  <sheetViews>
    <sheetView view="pageBreakPreview" topLeftCell="A139" zoomScale="71" zoomScaleNormal="80" zoomScaleSheetLayoutView="71" workbookViewId="0">
      <selection activeCell="G141" sqref="G141"/>
    </sheetView>
  </sheetViews>
  <sheetFormatPr defaultRowHeight="12.75" x14ac:dyDescent="0.2"/>
  <cols>
    <col min="1" max="1" width="8" style="4" customWidth="1"/>
    <col min="2" max="2" width="9.5703125" style="54" customWidth="1"/>
    <col min="3" max="3" width="12.28515625" style="54" customWidth="1"/>
    <col min="4" max="5" width="9.140625" style="54"/>
    <col min="6" max="7" width="14.28515625" style="54" bestFit="1" customWidth="1"/>
    <col min="8" max="8" width="13.42578125" style="54" customWidth="1"/>
    <col min="9" max="9" width="13.140625" style="54" customWidth="1"/>
    <col min="10" max="13" width="13.140625" style="54" bestFit="1" customWidth="1"/>
    <col min="14" max="15" width="9.140625" style="54"/>
    <col min="16" max="16" width="13.42578125" style="54" customWidth="1"/>
    <col min="17" max="17" width="13.140625" style="308" customWidth="1"/>
    <col min="18" max="18" width="9.140625" style="4"/>
    <col min="19" max="20" width="11.7109375" style="4" bestFit="1" customWidth="1"/>
    <col min="21" max="16384" width="9.140625" style="4"/>
  </cols>
  <sheetData>
    <row r="1" spans="2:17" s="6" customFormat="1" ht="15.75" x14ac:dyDescent="0.25">
      <c r="B1" s="365" t="s">
        <v>0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</row>
    <row r="2" spans="2:17" s="6" customFormat="1" ht="15.75" x14ac:dyDescent="0.2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07"/>
    </row>
    <row r="3" spans="2:17" ht="15.75" x14ac:dyDescent="0.25">
      <c r="B3" s="107" t="s">
        <v>1</v>
      </c>
    </row>
    <row r="4" spans="2:17" x14ac:dyDescent="0.2">
      <c r="B4" s="60"/>
    </row>
    <row r="5" spans="2:17" x14ac:dyDescent="0.2">
      <c r="B5" s="60"/>
    </row>
    <row r="6" spans="2:17" ht="14.1" customHeight="1" x14ac:dyDescent="0.2">
      <c r="B6" s="13" t="s">
        <v>93</v>
      </c>
      <c r="C6" s="2" t="s">
        <v>94</v>
      </c>
    </row>
    <row r="7" spans="2:17" ht="14.1" customHeight="1" x14ac:dyDescent="0.2">
      <c r="B7" s="13" t="s">
        <v>95</v>
      </c>
      <c r="C7" s="2" t="s">
        <v>96</v>
      </c>
    </row>
    <row r="8" spans="2:17" ht="14.1" customHeight="1" x14ac:dyDescent="0.2">
      <c r="B8" s="13" t="s">
        <v>485</v>
      </c>
      <c r="C8" s="2" t="s">
        <v>486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09"/>
    </row>
    <row r="9" spans="2:17" ht="14.1" customHeight="1" x14ac:dyDescent="0.2"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309"/>
    </row>
    <row r="10" spans="2:17" ht="14.1" customHeight="1" x14ac:dyDescent="0.2">
      <c r="B10" s="1" t="s">
        <v>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309"/>
    </row>
    <row r="11" spans="2:17" ht="14.1" customHeight="1" x14ac:dyDescent="0.2">
      <c r="B11" s="356" t="s">
        <v>2</v>
      </c>
      <c r="C11" s="357"/>
      <c r="D11" s="356" t="s">
        <v>3</v>
      </c>
      <c r="E11" s="357"/>
      <c r="F11" s="356" t="s">
        <v>4</v>
      </c>
      <c r="G11" s="357"/>
      <c r="H11" s="356" t="s">
        <v>5</v>
      </c>
      <c r="I11" s="357"/>
      <c r="J11" s="356" t="s">
        <v>6</v>
      </c>
      <c r="K11" s="357"/>
      <c r="L11" s="356" t="s">
        <v>7</v>
      </c>
      <c r="M11" s="357"/>
      <c r="N11" s="356" t="s">
        <v>8</v>
      </c>
      <c r="O11" s="357"/>
      <c r="P11" s="366" t="s">
        <v>9</v>
      </c>
      <c r="Q11" s="367"/>
    </row>
    <row r="12" spans="2:17" ht="14.1" customHeight="1" x14ac:dyDescent="0.2">
      <c r="B12" s="63" t="s">
        <v>12</v>
      </c>
      <c r="C12" s="63" t="s">
        <v>13</v>
      </c>
      <c r="D12" s="63" t="s">
        <v>12</v>
      </c>
      <c r="E12" s="63" t="s">
        <v>13</v>
      </c>
      <c r="F12" s="63" t="s">
        <v>12</v>
      </c>
      <c r="G12" s="63" t="s">
        <v>13</v>
      </c>
      <c r="H12" s="63" t="s">
        <v>12</v>
      </c>
      <c r="I12" s="63" t="s">
        <v>13</v>
      </c>
      <c r="J12" s="63" t="s">
        <v>12</v>
      </c>
      <c r="K12" s="63" t="s">
        <v>13</v>
      </c>
      <c r="L12" s="63" t="s">
        <v>12</v>
      </c>
      <c r="M12" s="63" t="s">
        <v>13</v>
      </c>
      <c r="N12" s="63" t="s">
        <v>12</v>
      </c>
      <c r="O12" s="63" t="s">
        <v>13</v>
      </c>
      <c r="P12" s="63" t="s">
        <v>12</v>
      </c>
      <c r="Q12" s="69" t="s">
        <v>13</v>
      </c>
    </row>
    <row r="13" spans="2:17" ht="14.1" customHeight="1" x14ac:dyDescent="0.2"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0">
        <f>'2 lentele'!K11</f>
        <v>346374.18</v>
      </c>
      <c r="I13" s="71">
        <f>'2 lentele'!P11</f>
        <v>294418.05</v>
      </c>
      <c r="J13" s="71">
        <f>'2 lentele'!K10+'2 lentele'!K12+'2 lentele'!K13</f>
        <v>700606.09000000008</v>
      </c>
      <c r="K13" s="71">
        <f>'2 lentele'!P10+'2 lentele'!P12+'2 lentele'!P13</f>
        <v>582710.95000000007</v>
      </c>
      <c r="L13" s="71">
        <v>0</v>
      </c>
      <c r="M13" s="71">
        <v>0</v>
      </c>
      <c r="N13" s="71">
        <v>0</v>
      </c>
      <c r="O13" s="71">
        <v>0</v>
      </c>
      <c r="P13" s="70">
        <f>B13+D13+F13+H13+J13+L13+N13</f>
        <v>1046980.27</v>
      </c>
      <c r="Q13" s="71">
        <f>C13+E13+G13+I13+K13+M13+O13</f>
        <v>877129</v>
      </c>
    </row>
    <row r="14" spans="2:17" ht="14.1" customHeight="1" x14ac:dyDescent="0.2">
      <c r="B14" s="67"/>
      <c r="C14" s="67"/>
      <c r="D14" s="67"/>
      <c r="E14" s="67"/>
      <c r="F14" s="67"/>
      <c r="G14" s="67"/>
      <c r="H14" s="58"/>
      <c r="I14" s="67"/>
      <c r="J14" s="67"/>
      <c r="K14" s="67"/>
      <c r="L14" s="67"/>
      <c r="M14" s="67"/>
      <c r="N14" s="67"/>
      <c r="O14" s="67"/>
      <c r="P14" s="58"/>
      <c r="Q14" s="73"/>
    </row>
    <row r="15" spans="2:17" ht="14.1" customHeight="1" x14ac:dyDescent="0.2">
      <c r="B15" s="13" t="s">
        <v>420</v>
      </c>
      <c r="C15" s="2" t="s">
        <v>421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09"/>
    </row>
    <row r="16" spans="2:17" ht="14.1" customHeight="1" x14ac:dyDescent="0.2">
      <c r="B16" s="1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309"/>
    </row>
    <row r="17" spans="2:20" ht="27" customHeight="1" x14ac:dyDescent="0.2">
      <c r="B17" s="356" t="s">
        <v>2</v>
      </c>
      <c r="C17" s="357"/>
      <c r="D17" s="356" t="s">
        <v>3</v>
      </c>
      <c r="E17" s="357"/>
      <c r="F17" s="356" t="s">
        <v>4</v>
      </c>
      <c r="G17" s="357"/>
      <c r="H17" s="356" t="s">
        <v>5</v>
      </c>
      <c r="I17" s="357"/>
      <c r="J17" s="356" t="s">
        <v>6</v>
      </c>
      <c r="K17" s="357"/>
      <c r="L17" s="356" t="s">
        <v>7</v>
      </c>
      <c r="M17" s="357"/>
      <c r="N17" s="356" t="s">
        <v>8</v>
      </c>
      <c r="O17" s="357"/>
      <c r="P17" s="366" t="s">
        <v>9</v>
      </c>
      <c r="Q17" s="367"/>
    </row>
    <row r="18" spans="2:20" ht="14.1" customHeight="1" x14ac:dyDescent="0.2">
      <c r="B18" s="63" t="s">
        <v>12</v>
      </c>
      <c r="C18" s="63" t="s">
        <v>13</v>
      </c>
      <c r="D18" s="63" t="s">
        <v>12</v>
      </c>
      <c r="E18" s="63" t="s">
        <v>13</v>
      </c>
      <c r="F18" s="63" t="s">
        <v>12</v>
      </c>
      <c r="G18" s="63" t="s">
        <v>13</v>
      </c>
      <c r="H18" s="63" t="s">
        <v>12</v>
      </c>
      <c r="I18" s="63" t="s">
        <v>13</v>
      </c>
      <c r="J18" s="63" t="s">
        <v>12</v>
      </c>
      <c r="K18" s="63" t="s">
        <v>13</v>
      </c>
      <c r="L18" s="63" t="s">
        <v>12</v>
      </c>
      <c r="M18" s="63" t="s">
        <v>13</v>
      </c>
      <c r="N18" s="63" t="s">
        <v>12</v>
      </c>
      <c r="O18" s="63" t="s">
        <v>13</v>
      </c>
      <c r="P18" s="63" t="s">
        <v>12</v>
      </c>
      <c r="Q18" s="69" t="s">
        <v>13</v>
      </c>
    </row>
    <row r="19" spans="2:20" ht="14.1" customHeight="1" x14ac:dyDescent="0.2"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117">
        <f>'[1]2 lentele'!K10+'[1]2 lentele'!K11+'[1]2 lentele'!K12+'[1]2 lentele'!K13+'[1]2 lentele'!K14</f>
        <v>1456409.7800000003</v>
      </c>
      <c r="I19" s="64">
        <f>'[1]2 lentele'!P10+'[1]2 lentele'!P11+'[1]2 lentele'!P12+'[1]2 lentele'!P13+'[1]2 lentele'!P14</f>
        <v>1237948.3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117">
        <f>B19+D19+F19+H19+J19+L19+N19</f>
        <v>1456409.7800000003</v>
      </c>
      <c r="Q19" s="71">
        <f>C19+E19+G19+I19+K19+M19+O19</f>
        <v>1237948.3</v>
      </c>
      <c r="S19" s="5"/>
      <c r="T19" s="5"/>
    </row>
    <row r="20" spans="2:20" ht="14.1" customHeight="1" x14ac:dyDescent="0.2">
      <c r="B20" s="67"/>
      <c r="C20" s="67"/>
      <c r="D20" s="67"/>
      <c r="E20" s="67"/>
      <c r="F20" s="67"/>
      <c r="G20" s="67"/>
      <c r="H20" s="58"/>
      <c r="I20" s="67"/>
      <c r="J20" s="67"/>
      <c r="K20" s="67"/>
      <c r="L20" s="67"/>
      <c r="M20" s="67"/>
      <c r="N20" s="67"/>
      <c r="O20" s="67"/>
      <c r="P20" s="58"/>
      <c r="Q20" s="73"/>
    </row>
    <row r="21" spans="2:20" ht="14.1" customHeight="1" x14ac:dyDescent="0.2">
      <c r="B21" s="13" t="s">
        <v>97</v>
      </c>
      <c r="C21" s="2" t="s">
        <v>98</v>
      </c>
    </row>
    <row r="22" spans="2:20" ht="14.1" customHeight="1" x14ac:dyDescent="0.2">
      <c r="B22" s="1" t="s">
        <v>11</v>
      </c>
    </row>
    <row r="23" spans="2:20" ht="28.5" customHeight="1" x14ac:dyDescent="0.2">
      <c r="B23" s="358" t="s">
        <v>2</v>
      </c>
      <c r="C23" s="358"/>
      <c r="D23" s="358" t="s">
        <v>3</v>
      </c>
      <c r="E23" s="358"/>
      <c r="F23" s="358" t="s">
        <v>4</v>
      </c>
      <c r="G23" s="358"/>
      <c r="H23" s="358" t="s">
        <v>5</v>
      </c>
      <c r="I23" s="358"/>
      <c r="J23" s="358" t="s">
        <v>6</v>
      </c>
      <c r="K23" s="358"/>
      <c r="L23" s="358" t="s">
        <v>7</v>
      </c>
      <c r="M23" s="358"/>
      <c r="N23" s="358" t="s">
        <v>8</v>
      </c>
      <c r="O23" s="358"/>
      <c r="P23" s="359" t="s">
        <v>9</v>
      </c>
      <c r="Q23" s="359"/>
    </row>
    <row r="24" spans="2:20" ht="14.1" customHeight="1" x14ac:dyDescent="0.2">
      <c r="B24" s="63" t="s">
        <v>12</v>
      </c>
      <c r="C24" s="63" t="s">
        <v>13</v>
      </c>
      <c r="D24" s="63" t="s">
        <v>12</v>
      </c>
      <c r="E24" s="63" t="s">
        <v>13</v>
      </c>
      <c r="F24" s="63" t="s">
        <v>12</v>
      </c>
      <c r="G24" s="63" t="s">
        <v>13</v>
      </c>
      <c r="H24" s="63" t="s">
        <v>12</v>
      </c>
      <c r="I24" s="63" t="s">
        <v>13</v>
      </c>
      <c r="J24" s="63" t="s">
        <v>12</v>
      </c>
      <c r="K24" s="63" t="s">
        <v>13</v>
      </c>
      <c r="L24" s="63" t="s">
        <v>12</v>
      </c>
      <c r="M24" s="63" t="s">
        <v>13</v>
      </c>
      <c r="N24" s="63" t="s">
        <v>12</v>
      </c>
      <c r="O24" s="63" t="s">
        <v>13</v>
      </c>
      <c r="P24" s="69" t="s">
        <v>12</v>
      </c>
      <c r="Q24" s="69" t="s">
        <v>13</v>
      </c>
    </row>
    <row r="25" spans="2:20" ht="14.1" customHeight="1" x14ac:dyDescent="0.2"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37">
        <v>1893418.83</v>
      </c>
      <c r="I25" s="64">
        <v>1609406</v>
      </c>
      <c r="J25" s="37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70">
        <f>B25+D25+F25+H25+J25+L25+N25</f>
        <v>1893418.83</v>
      </c>
      <c r="Q25" s="71">
        <f>C25+E25+G25+I25+K25+M25+O25</f>
        <v>1609406</v>
      </c>
    </row>
    <row r="26" spans="2:20" ht="14.1" customHeight="1" x14ac:dyDescent="0.2">
      <c r="B26" s="60"/>
      <c r="P26" s="74"/>
      <c r="Q26" s="74"/>
    </row>
    <row r="27" spans="2:20" ht="14.1" customHeight="1" x14ac:dyDescent="0.2">
      <c r="B27" s="13" t="s">
        <v>147</v>
      </c>
      <c r="C27" s="2" t="s">
        <v>148</v>
      </c>
      <c r="D27" s="4"/>
      <c r="E27" s="4"/>
      <c r="F27" s="4"/>
      <c r="P27" s="74"/>
      <c r="Q27" s="74"/>
    </row>
    <row r="28" spans="2:20" ht="14.1" customHeight="1" x14ac:dyDescent="0.2">
      <c r="B28" s="13" t="s">
        <v>150</v>
      </c>
      <c r="C28" s="2" t="s">
        <v>149</v>
      </c>
      <c r="D28" s="4"/>
      <c r="E28" s="4"/>
      <c r="F28" s="4"/>
      <c r="P28" s="74"/>
      <c r="Q28" s="74"/>
    </row>
    <row r="29" spans="2:20" ht="14.1" customHeight="1" x14ac:dyDescent="0.2">
      <c r="B29" s="13" t="s">
        <v>151</v>
      </c>
      <c r="C29" s="2" t="s">
        <v>152</v>
      </c>
      <c r="D29" s="4"/>
      <c r="E29" s="4"/>
      <c r="F29" s="4"/>
      <c r="P29" s="74"/>
      <c r="Q29" s="74"/>
    </row>
    <row r="30" spans="2:20" ht="14.1" customHeight="1" x14ac:dyDescent="0.2">
      <c r="B30" s="1" t="s">
        <v>11</v>
      </c>
      <c r="P30" s="74"/>
      <c r="Q30" s="74"/>
    </row>
    <row r="31" spans="2:20" ht="28.5" customHeight="1" x14ac:dyDescent="0.2">
      <c r="B31" s="358" t="s">
        <v>2</v>
      </c>
      <c r="C31" s="358"/>
      <c r="D31" s="358" t="s">
        <v>3</v>
      </c>
      <c r="E31" s="358"/>
      <c r="F31" s="358" t="s">
        <v>4</v>
      </c>
      <c r="G31" s="358"/>
      <c r="H31" s="358" t="s">
        <v>5</v>
      </c>
      <c r="I31" s="358"/>
      <c r="J31" s="358" t="s">
        <v>6</v>
      </c>
      <c r="K31" s="358"/>
      <c r="L31" s="358" t="s">
        <v>7</v>
      </c>
      <c r="M31" s="358"/>
      <c r="N31" s="358" t="s">
        <v>8</v>
      </c>
      <c r="O31" s="358"/>
      <c r="P31" s="359" t="s">
        <v>9</v>
      </c>
      <c r="Q31" s="359"/>
    </row>
    <row r="32" spans="2:20" ht="38.25" customHeight="1" x14ac:dyDescent="0.2">
      <c r="B32" s="63" t="s">
        <v>12</v>
      </c>
      <c r="C32" s="63" t="s">
        <v>13</v>
      </c>
      <c r="D32" s="63" t="s">
        <v>12</v>
      </c>
      <c r="E32" s="63" t="s">
        <v>13</v>
      </c>
      <c r="F32" s="63" t="s">
        <v>12</v>
      </c>
      <c r="G32" s="63" t="s">
        <v>13</v>
      </c>
      <c r="H32" s="63" t="s">
        <v>12</v>
      </c>
      <c r="I32" s="63" t="s">
        <v>13</v>
      </c>
      <c r="J32" s="63" t="s">
        <v>12</v>
      </c>
      <c r="K32" s="63" t="s">
        <v>13</v>
      </c>
      <c r="L32" s="63" t="s">
        <v>12</v>
      </c>
      <c r="M32" s="63" t="s">
        <v>13</v>
      </c>
      <c r="N32" s="63" t="s">
        <v>12</v>
      </c>
      <c r="O32" s="63" t="s">
        <v>13</v>
      </c>
      <c r="P32" s="69" t="s">
        <v>12</v>
      </c>
      <c r="Q32" s="69" t="s">
        <v>13</v>
      </c>
    </row>
    <row r="33" spans="2:17" ht="14.1" customHeight="1" x14ac:dyDescent="0.2"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37">
        <f>'2 lentele'!K41</f>
        <v>606048.01</v>
      </c>
      <c r="I33" s="64">
        <f>'2 lentele'!P41</f>
        <v>515140.81</v>
      </c>
      <c r="J33" s="37">
        <f>'2 lentele'!K42</f>
        <v>606048</v>
      </c>
      <c r="K33" s="64">
        <f>'2 lentele'!P42</f>
        <v>515140.8</v>
      </c>
      <c r="L33" s="64">
        <v>0</v>
      </c>
      <c r="M33" s="64">
        <v>0</v>
      </c>
      <c r="N33" s="64">
        <v>0</v>
      </c>
      <c r="O33" s="64">
        <v>0</v>
      </c>
      <c r="P33" s="70">
        <f>B33+D33+F33+H33+J33+L33+N33</f>
        <v>1212096.01</v>
      </c>
      <c r="Q33" s="71">
        <f>C33+E33+G33+I33+K33+M33+O33</f>
        <v>1030281.61</v>
      </c>
    </row>
    <row r="34" spans="2:17" ht="14.1" customHeight="1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75"/>
      <c r="Q34" s="75"/>
    </row>
    <row r="35" spans="2:17" ht="14.1" customHeight="1" x14ac:dyDescent="0.2">
      <c r="B35" s="51" t="s">
        <v>161</v>
      </c>
      <c r="C35" s="51" t="s">
        <v>160</v>
      </c>
      <c r="D35" s="51"/>
      <c r="E35" s="51"/>
      <c r="P35" s="74"/>
      <c r="Q35" s="74"/>
    </row>
    <row r="36" spans="2:17" ht="14.1" customHeight="1" x14ac:dyDescent="0.2">
      <c r="B36" s="1" t="s">
        <v>11</v>
      </c>
      <c r="P36" s="74"/>
      <c r="Q36" s="74"/>
    </row>
    <row r="37" spans="2:17" ht="28.5" customHeight="1" x14ac:dyDescent="0.2">
      <c r="B37" s="358" t="s">
        <v>2</v>
      </c>
      <c r="C37" s="358"/>
      <c r="D37" s="358" t="s">
        <v>3</v>
      </c>
      <c r="E37" s="358"/>
      <c r="F37" s="358" t="s">
        <v>4</v>
      </c>
      <c r="G37" s="358"/>
      <c r="H37" s="358" t="s">
        <v>5</v>
      </c>
      <c r="I37" s="358"/>
      <c r="J37" s="358" t="s">
        <v>6</v>
      </c>
      <c r="K37" s="358"/>
      <c r="L37" s="358" t="s">
        <v>7</v>
      </c>
      <c r="M37" s="358"/>
      <c r="N37" s="358" t="s">
        <v>8</v>
      </c>
      <c r="O37" s="358"/>
      <c r="P37" s="359" t="s">
        <v>9</v>
      </c>
      <c r="Q37" s="359"/>
    </row>
    <row r="38" spans="2:17" ht="38.25" customHeight="1" x14ac:dyDescent="0.2">
      <c r="B38" s="63" t="s">
        <v>12</v>
      </c>
      <c r="C38" s="63" t="s">
        <v>13</v>
      </c>
      <c r="D38" s="63" t="s">
        <v>12</v>
      </c>
      <c r="E38" s="63" t="s">
        <v>13</v>
      </c>
      <c r="F38" s="63" t="s">
        <v>12</v>
      </c>
      <c r="G38" s="63" t="s">
        <v>13</v>
      </c>
      <c r="H38" s="63" t="s">
        <v>12</v>
      </c>
      <c r="I38" s="63" t="s">
        <v>13</v>
      </c>
      <c r="J38" s="63" t="s">
        <v>12</v>
      </c>
      <c r="K38" s="63" t="s">
        <v>13</v>
      </c>
      <c r="L38" s="63" t="s">
        <v>12</v>
      </c>
      <c r="M38" s="63" t="s">
        <v>13</v>
      </c>
      <c r="N38" s="63" t="s">
        <v>12</v>
      </c>
      <c r="O38" s="63" t="s">
        <v>13</v>
      </c>
      <c r="P38" s="69" t="s">
        <v>12</v>
      </c>
      <c r="Q38" s="69" t="s">
        <v>13</v>
      </c>
    </row>
    <row r="39" spans="2:17" ht="14.1" customHeight="1" x14ac:dyDescent="0.2">
      <c r="B39" s="64">
        <v>0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37">
        <f>'2 lentele'!K48+'2 lentele'!K49</f>
        <v>1210589</v>
      </c>
      <c r="I39" s="64">
        <f>'2 lentele'!P48+'2 lentele'!P49</f>
        <v>1029000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70">
        <f>B39+D39+F39+H39+J39+L39+N39</f>
        <v>1210589</v>
      </c>
      <c r="Q39" s="71">
        <f>C39+E39+G39+I39+K39+M39+O39</f>
        <v>1029000</v>
      </c>
    </row>
    <row r="40" spans="2:17" ht="14.1" customHeight="1" x14ac:dyDescent="0.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75"/>
      <c r="Q40" s="75"/>
    </row>
    <row r="41" spans="2:17" ht="14.1" customHeight="1" x14ac:dyDescent="0.2">
      <c r="B41" s="53" t="s">
        <v>171</v>
      </c>
      <c r="C41" s="51" t="s">
        <v>168</v>
      </c>
      <c r="D41" s="4"/>
      <c r="E41" s="4"/>
      <c r="F41" s="4"/>
      <c r="P41" s="74"/>
      <c r="Q41" s="74"/>
    </row>
    <row r="42" spans="2:17" ht="14.1" customHeight="1" x14ac:dyDescent="0.2">
      <c r="B42" s="53" t="s">
        <v>172</v>
      </c>
      <c r="C42" s="51" t="s">
        <v>169</v>
      </c>
      <c r="D42" s="4"/>
      <c r="E42" s="4"/>
      <c r="F42" s="4"/>
      <c r="P42" s="74"/>
      <c r="Q42" s="74"/>
    </row>
    <row r="43" spans="2:17" ht="14.1" customHeight="1" x14ac:dyDescent="0.2">
      <c r="B43" s="53" t="s">
        <v>173</v>
      </c>
      <c r="C43" s="51" t="s">
        <v>170</v>
      </c>
      <c r="D43" s="4"/>
      <c r="E43" s="4"/>
      <c r="F43" s="4"/>
      <c r="P43" s="74"/>
      <c r="Q43" s="74"/>
    </row>
    <row r="44" spans="2:17" ht="15" hidden="1" customHeight="1" x14ac:dyDescent="0.2">
      <c r="B44" s="3"/>
      <c r="C44" s="3"/>
      <c r="P44" s="74"/>
      <c r="Q44" s="74"/>
    </row>
    <row r="45" spans="2:17" ht="14.1" customHeight="1" x14ac:dyDescent="0.2">
      <c r="B45" s="1" t="s">
        <v>11</v>
      </c>
      <c r="P45" s="74"/>
      <c r="Q45" s="74"/>
    </row>
    <row r="46" spans="2:17" ht="28.5" customHeight="1" x14ac:dyDescent="0.2">
      <c r="B46" s="358" t="s">
        <v>2</v>
      </c>
      <c r="C46" s="358"/>
      <c r="D46" s="358" t="s">
        <v>3</v>
      </c>
      <c r="E46" s="358"/>
      <c r="F46" s="358" t="s">
        <v>4</v>
      </c>
      <c r="G46" s="358"/>
      <c r="H46" s="358" t="s">
        <v>5</v>
      </c>
      <c r="I46" s="358"/>
      <c r="J46" s="358" t="s">
        <v>6</v>
      </c>
      <c r="K46" s="358"/>
      <c r="L46" s="358" t="s">
        <v>7</v>
      </c>
      <c r="M46" s="358"/>
      <c r="N46" s="358" t="s">
        <v>8</v>
      </c>
      <c r="O46" s="358"/>
      <c r="P46" s="359" t="s">
        <v>9</v>
      </c>
      <c r="Q46" s="359"/>
    </row>
    <row r="47" spans="2:17" x14ac:dyDescent="0.2">
      <c r="B47" s="63" t="s">
        <v>12</v>
      </c>
      <c r="C47" s="63" t="s">
        <v>13</v>
      </c>
      <c r="D47" s="63" t="s">
        <v>12</v>
      </c>
      <c r="E47" s="63" t="s">
        <v>13</v>
      </c>
      <c r="F47" s="63" t="s">
        <v>12</v>
      </c>
      <c r="G47" s="63" t="s">
        <v>13</v>
      </c>
      <c r="H47" s="63" t="s">
        <v>12</v>
      </c>
      <c r="I47" s="63" t="s">
        <v>13</v>
      </c>
      <c r="J47" s="63" t="s">
        <v>12</v>
      </c>
      <c r="K47" s="63" t="s">
        <v>13</v>
      </c>
      <c r="L47" s="63" t="s">
        <v>12</v>
      </c>
      <c r="M47" s="63" t="s">
        <v>13</v>
      </c>
      <c r="N47" s="63" t="s">
        <v>12</v>
      </c>
      <c r="O47" s="63" t="s">
        <v>13</v>
      </c>
      <c r="P47" s="69" t="s">
        <v>12</v>
      </c>
      <c r="Q47" s="69" t="s">
        <v>13</v>
      </c>
    </row>
    <row r="48" spans="2:17" x14ac:dyDescent="0.2">
      <c r="B48" s="64">
        <v>0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37">
        <f>'2 lentele'!K57+'2 lentele'!K58+'2 lentele'!K60</f>
        <v>852074.03</v>
      </c>
      <c r="I48" s="64">
        <f>'2 lentele'!P57+'2 lentele'!P58+'2 lentele'!P60</f>
        <v>724262.92</v>
      </c>
      <c r="J48" s="64">
        <f>'2 lentele'!K59</f>
        <v>191181</v>
      </c>
      <c r="K48" s="64">
        <f>'2 lentele'!P59</f>
        <v>162503.85</v>
      </c>
      <c r="L48" s="64">
        <v>0</v>
      </c>
      <c r="M48" s="64">
        <v>0</v>
      </c>
      <c r="N48" s="64">
        <v>0</v>
      </c>
      <c r="O48" s="64">
        <v>0</v>
      </c>
      <c r="P48" s="70">
        <f>B48+D48+F48+H48+J48+L48+N48</f>
        <v>1043255.03</v>
      </c>
      <c r="Q48" s="71">
        <f>C48+E48+G48+I48+K48+M48+O48</f>
        <v>886766.77</v>
      </c>
    </row>
    <row r="49" spans="2:17" ht="14.1" customHeight="1" x14ac:dyDescent="0.2">
      <c r="H49" s="61"/>
      <c r="I49" s="62"/>
      <c r="P49" s="74"/>
      <c r="Q49" s="74"/>
    </row>
    <row r="50" spans="2:17" ht="14.1" customHeight="1" x14ac:dyDescent="0.2">
      <c r="B50" s="53" t="s">
        <v>188</v>
      </c>
      <c r="C50" s="51" t="s">
        <v>186</v>
      </c>
      <c r="D50" s="4"/>
      <c r="E50" s="4"/>
      <c r="F50" s="4"/>
      <c r="G50" s="4"/>
      <c r="P50" s="74"/>
      <c r="Q50" s="74"/>
    </row>
    <row r="51" spans="2:17" ht="14.1" customHeight="1" x14ac:dyDescent="0.2">
      <c r="B51" s="53" t="s">
        <v>189</v>
      </c>
      <c r="C51" s="51" t="s">
        <v>187</v>
      </c>
      <c r="D51" s="4"/>
      <c r="E51" s="4"/>
      <c r="F51" s="4"/>
      <c r="G51" s="4"/>
      <c r="P51" s="74"/>
      <c r="Q51" s="74"/>
    </row>
    <row r="52" spans="2:17" ht="14.1" customHeight="1" x14ac:dyDescent="0.2">
      <c r="B52" s="1" t="s">
        <v>11</v>
      </c>
      <c r="P52" s="74"/>
      <c r="Q52" s="74"/>
    </row>
    <row r="53" spans="2:17" ht="28.5" customHeight="1" x14ac:dyDescent="0.2">
      <c r="B53" s="358" t="s">
        <v>2</v>
      </c>
      <c r="C53" s="358"/>
      <c r="D53" s="358" t="s">
        <v>3</v>
      </c>
      <c r="E53" s="358"/>
      <c r="F53" s="358" t="s">
        <v>4</v>
      </c>
      <c r="G53" s="358"/>
      <c r="H53" s="358" t="s">
        <v>5</v>
      </c>
      <c r="I53" s="358"/>
      <c r="J53" s="358" t="s">
        <v>6</v>
      </c>
      <c r="K53" s="358"/>
      <c r="L53" s="358" t="s">
        <v>7</v>
      </c>
      <c r="M53" s="358"/>
      <c r="N53" s="358" t="s">
        <v>8</v>
      </c>
      <c r="O53" s="358"/>
      <c r="P53" s="359" t="s">
        <v>9</v>
      </c>
      <c r="Q53" s="359"/>
    </row>
    <row r="54" spans="2:17" ht="14.1" customHeight="1" x14ac:dyDescent="0.2">
      <c r="B54" s="63" t="s">
        <v>12</v>
      </c>
      <c r="C54" s="63" t="s">
        <v>13</v>
      </c>
      <c r="D54" s="63" t="s">
        <v>12</v>
      </c>
      <c r="E54" s="63" t="s">
        <v>13</v>
      </c>
      <c r="F54" s="63" t="s">
        <v>12</v>
      </c>
      <c r="G54" s="63" t="s">
        <v>13</v>
      </c>
      <c r="H54" s="63" t="s">
        <v>12</v>
      </c>
      <c r="I54" s="63" t="s">
        <v>13</v>
      </c>
      <c r="J54" s="63" t="s">
        <v>12</v>
      </c>
      <c r="K54" s="63" t="s">
        <v>13</v>
      </c>
      <c r="L54" s="63" t="s">
        <v>12</v>
      </c>
      <c r="M54" s="63" t="s">
        <v>13</v>
      </c>
      <c r="N54" s="63" t="s">
        <v>12</v>
      </c>
      <c r="O54" s="63" t="s">
        <v>13</v>
      </c>
      <c r="P54" s="69" t="s">
        <v>12</v>
      </c>
      <c r="Q54" s="69" t="s">
        <v>13</v>
      </c>
    </row>
    <row r="55" spans="2:17" ht="14.1" customHeight="1" x14ac:dyDescent="0.2">
      <c r="B55" s="64">
        <v>0</v>
      </c>
      <c r="C55" s="64">
        <v>0</v>
      </c>
      <c r="D55" s="64">
        <v>0</v>
      </c>
      <c r="E55" s="64">
        <v>0</v>
      </c>
      <c r="F55" s="64">
        <f>'2 lentele'!K67+'2 lentele'!K68+'2 lentele'!K69+'2 lentele'!K70+'2 lentele'!K71</f>
        <v>3461281.1100000003</v>
      </c>
      <c r="G55" s="64">
        <f>'2 lentele'!P67+'2 lentele'!P68+'2 lentele'!P69+'2 lentele'!P70+'2 lentele'!P71</f>
        <v>2861603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70">
        <f>B55+D55+F55+H55+J55+L55+N55</f>
        <v>3461281.1100000003</v>
      </c>
      <c r="Q55" s="71">
        <f>C55+E55+G55+I55+K55+M55+O55</f>
        <v>2861603</v>
      </c>
    </row>
    <row r="56" spans="2:17" ht="13.5" customHeight="1" x14ac:dyDescent="0.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72"/>
      <c r="Q56" s="73"/>
    </row>
    <row r="57" spans="2:17" s="136" customFormat="1" ht="14.1" customHeight="1" x14ac:dyDescent="0.2">
      <c r="B57" s="13" t="s">
        <v>598</v>
      </c>
      <c r="C57" s="2" t="s">
        <v>599</v>
      </c>
    </row>
    <row r="58" spans="2:17" s="136" customFormat="1" ht="14.1" customHeight="1" x14ac:dyDescent="0.2">
      <c r="B58" s="3" t="s">
        <v>11</v>
      </c>
    </row>
    <row r="59" spans="2:17" s="136" customFormat="1" ht="14.1" customHeight="1" x14ac:dyDescent="0.2">
      <c r="B59" s="360" t="s">
        <v>2</v>
      </c>
      <c r="C59" s="360"/>
      <c r="D59" s="360" t="s">
        <v>3</v>
      </c>
      <c r="E59" s="360"/>
      <c r="F59" s="360" t="s">
        <v>4</v>
      </c>
      <c r="G59" s="360"/>
      <c r="H59" s="360" t="s">
        <v>5</v>
      </c>
      <c r="I59" s="360"/>
      <c r="J59" s="360" t="s">
        <v>6</v>
      </c>
      <c r="K59" s="360"/>
      <c r="L59" s="360" t="s">
        <v>7</v>
      </c>
      <c r="M59" s="360"/>
      <c r="N59" s="360" t="s">
        <v>8</v>
      </c>
      <c r="O59" s="360"/>
      <c r="P59" s="361" t="s">
        <v>9</v>
      </c>
      <c r="Q59" s="361"/>
    </row>
    <row r="60" spans="2:17" s="136" customFormat="1" ht="14.1" customHeight="1" x14ac:dyDescent="0.2">
      <c r="B60" s="319" t="s">
        <v>12</v>
      </c>
      <c r="C60" s="319" t="s">
        <v>13</v>
      </c>
      <c r="D60" s="319" t="s">
        <v>12</v>
      </c>
      <c r="E60" s="319" t="s">
        <v>13</v>
      </c>
      <c r="F60" s="319" t="s">
        <v>12</v>
      </c>
      <c r="G60" s="319" t="s">
        <v>13</v>
      </c>
      <c r="H60" s="319" t="s">
        <v>12</v>
      </c>
      <c r="I60" s="319" t="s">
        <v>13</v>
      </c>
      <c r="J60" s="319" t="s">
        <v>12</v>
      </c>
      <c r="K60" s="319" t="s">
        <v>13</v>
      </c>
      <c r="L60" s="319" t="s">
        <v>12</v>
      </c>
      <c r="M60" s="319" t="s">
        <v>13</v>
      </c>
      <c r="N60" s="319" t="s">
        <v>12</v>
      </c>
      <c r="O60" s="319" t="s">
        <v>13</v>
      </c>
      <c r="P60" s="319" t="s">
        <v>12</v>
      </c>
      <c r="Q60" s="319" t="s">
        <v>13</v>
      </c>
    </row>
    <row r="61" spans="2:17" s="136" customFormat="1" ht="14.1" customHeight="1" x14ac:dyDescent="0.2">
      <c r="B61" s="64">
        <v>0</v>
      </c>
      <c r="C61" s="64">
        <v>0</v>
      </c>
      <c r="D61" s="64">
        <v>0</v>
      </c>
      <c r="E61" s="64">
        <v>0</v>
      </c>
      <c r="F61" s="64">
        <v>0</v>
      </c>
      <c r="G61" s="64">
        <v>0</v>
      </c>
      <c r="H61" s="117">
        <v>0</v>
      </c>
      <c r="I61" s="64">
        <v>0</v>
      </c>
      <c r="J61" s="64">
        <f>'2 lentele'!L77+'2 lentele'!L78+'2 lentele'!L98+'2 lentele'!L99+'2 lentele'!L100+'2 lentele'!L101+'2 lentele'!L102+'2 lentele'!L103</f>
        <v>624533.69999999995</v>
      </c>
      <c r="K61" s="64">
        <f>'2 lentele'!Q77+'2 lentele'!Q78+'2 lentele'!Q98+'2 lentele'!Q99+'2 lentele'!Q100+'2 lentele'!Q101+'2 lentele'!Q102+'2 lentele'!Q103</f>
        <v>530853.62</v>
      </c>
      <c r="L61" s="64">
        <f>'2 lentele'!L79+'2 lentele'!L80+'2 lentele'!L81+'2 lentele'!L82+'2 lentele'!L83+'2 lentele'!L84+'2 lentele'!L85+'2 lentele'!L86+'2 lentele'!L87+'2 lentele'!L88+'2 lentele'!L89+'2 lentele'!L90+'2 lentele'!L91+'2 lentele'!L92+'2 lentele'!L93+'2 lentele'!L94+'2 lentele'!L95+'2 lentele'!L96+'2 lentele'!L97</f>
        <v>1032230.0399999999</v>
      </c>
      <c r="M61" s="64">
        <f>'2 lentele'!Q79+'2 lentele'!Q80+'2 lentele'!Q81+'2 lentele'!Q82+'2 lentele'!Q83+'2 lentele'!Q84+'2 lentele'!Q85+'2 lentele'!Q86+'2 lentele'!Q87+'2 lentele'!Q88+'2 lentele'!Q89+'2 lentele'!Q90+'2 lentele'!Q91+'2 lentele'!Q92+'2 lentele'!Q93+'2 lentele'!Q94+'2 lentele'!Q95+'2 lentele'!Q96+'2 lentele'!Q97</f>
        <v>856431</v>
      </c>
      <c r="N61" s="64">
        <v>0</v>
      </c>
      <c r="O61" s="64">
        <v>0</v>
      </c>
      <c r="P61" s="117">
        <f>F61+H61+J61+L61</f>
        <v>1656763.7399999998</v>
      </c>
      <c r="Q61" s="64">
        <f>G61+I61+K61+M61</f>
        <v>1387284.62</v>
      </c>
    </row>
    <row r="62" spans="2:17" s="136" customFormat="1" ht="14.1" customHeight="1" x14ac:dyDescent="0.2">
      <c r="B62" s="350"/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74"/>
      <c r="Q62" s="74"/>
    </row>
    <row r="63" spans="2:17" ht="14.1" customHeight="1" x14ac:dyDescent="0.2">
      <c r="B63" s="13" t="s">
        <v>517</v>
      </c>
      <c r="C63" s="2" t="s">
        <v>518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309"/>
    </row>
    <row r="64" spans="2:17" ht="14.1" customHeight="1" x14ac:dyDescent="0.2">
      <c r="B64" s="1" t="s">
        <v>11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309"/>
    </row>
    <row r="65" spans="2:17" ht="14.1" customHeight="1" x14ac:dyDescent="0.2">
      <c r="B65" s="356" t="s">
        <v>2</v>
      </c>
      <c r="C65" s="357"/>
      <c r="D65" s="356" t="s">
        <v>3</v>
      </c>
      <c r="E65" s="357"/>
      <c r="F65" s="356" t="s">
        <v>4</v>
      </c>
      <c r="G65" s="357"/>
      <c r="H65" s="358" t="s">
        <v>5</v>
      </c>
      <c r="I65" s="358"/>
      <c r="J65" s="358" t="s">
        <v>6</v>
      </c>
      <c r="K65" s="358"/>
      <c r="L65" s="358" t="s">
        <v>7</v>
      </c>
      <c r="M65" s="358"/>
      <c r="N65" s="358" t="s">
        <v>8</v>
      </c>
      <c r="O65" s="358"/>
      <c r="P65" s="362" t="s">
        <v>9</v>
      </c>
      <c r="Q65" s="362"/>
    </row>
    <row r="66" spans="2:17" ht="14.1" customHeight="1" x14ac:dyDescent="0.2">
      <c r="B66" s="319" t="s">
        <v>12</v>
      </c>
      <c r="C66" s="319" t="s">
        <v>13</v>
      </c>
      <c r="D66" s="319" t="s">
        <v>12</v>
      </c>
      <c r="E66" s="319" t="s">
        <v>13</v>
      </c>
      <c r="F66" s="319" t="s">
        <v>12</v>
      </c>
      <c r="G66" s="319" t="s">
        <v>13</v>
      </c>
      <c r="H66" s="270" t="s">
        <v>12</v>
      </c>
      <c r="I66" s="270" t="s">
        <v>13</v>
      </c>
      <c r="J66" s="270" t="s">
        <v>12</v>
      </c>
      <c r="K66" s="270" t="s">
        <v>13</v>
      </c>
      <c r="L66" s="270" t="s">
        <v>12</v>
      </c>
      <c r="M66" s="270" t="s">
        <v>13</v>
      </c>
      <c r="N66" s="270" t="s">
        <v>12</v>
      </c>
      <c r="O66" s="270" t="s">
        <v>13</v>
      </c>
      <c r="P66" s="270" t="s">
        <v>12</v>
      </c>
      <c r="Q66" s="69" t="s">
        <v>13</v>
      </c>
    </row>
    <row r="67" spans="2:17" ht="14.1" customHeight="1" x14ac:dyDescent="0.2">
      <c r="B67" s="64">
        <v>0</v>
      </c>
      <c r="C67" s="64">
        <v>0</v>
      </c>
      <c r="D67" s="64">
        <v>0</v>
      </c>
      <c r="E67" s="64">
        <v>0</v>
      </c>
      <c r="F67" s="64">
        <v>0</v>
      </c>
      <c r="G67" s="64">
        <v>0</v>
      </c>
      <c r="H67" s="117">
        <v>0</v>
      </c>
      <c r="I67" s="64">
        <v>0</v>
      </c>
      <c r="J67" s="64">
        <f>'2 lentele'!K109+'2 lentele'!K110+'2 lentele'!K111</f>
        <v>664341</v>
      </c>
      <c r="K67" s="64">
        <f>'2 lentele'!P109+'2 lentele'!P110+'2 lentele'!P111</f>
        <v>564689</v>
      </c>
      <c r="L67" s="64">
        <v>0</v>
      </c>
      <c r="M67" s="64">
        <v>0</v>
      </c>
      <c r="N67" s="64">
        <v>0</v>
      </c>
      <c r="O67" s="64">
        <v>0</v>
      </c>
      <c r="P67" s="117">
        <f>B67+D67+F67+H67+J67+L67+N67</f>
        <v>664341</v>
      </c>
      <c r="Q67" s="71">
        <f>C67+E67+G67+I67+K67+M67+O67</f>
        <v>564689</v>
      </c>
    </row>
    <row r="68" spans="2:17" ht="14.1" customHeight="1" x14ac:dyDescent="0.2">
      <c r="B68" s="67"/>
      <c r="C68" s="67"/>
      <c r="D68" s="67"/>
      <c r="E68" s="67"/>
      <c r="F68" s="67"/>
      <c r="G68" s="67"/>
      <c r="H68" s="58"/>
      <c r="I68" s="67"/>
      <c r="J68" s="67"/>
      <c r="K68" s="67"/>
      <c r="L68" s="67"/>
      <c r="M68" s="67"/>
      <c r="N68" s="67"/>
      <c r="O68" s="67"/>
      <c r="P68" s="58"/>
      <c r="Q68" s="73"/>
    </row>
    <row r="69" spans="2:17" ht="14.1" customHeight="1" x14ac:dyDescent="0.2">
      <c r="B69" s="13" t="s">
        <v>537</v>
      </c>
      <c r="C69" s="2" t="s">
        <v>538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309"/>
    </row>
    <row r="70" spans="2:17" ht="14.1" customHeight="1" x14ac:dyDescent="0.2">
      <c r="B70" s="3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309"/>
    </row>
    <row r="71" spans="2:17" ht="14.1" customHeight="1" x14ac:dyDescent="0.2">
      <c r="B71" s="1" t="s">
        <v>301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309"/>
    </row>
    <row r="72" spans="2:17" ht="14.1" customHeight="1" x14ac:dyDescent="0.2">
      <c r="B72" s="358" t="s">
        <v>2</v>
      </c>
      <c r="C72" s="358"/>
      <c r="D72" s="358" t="s">
        <v>3</v>
      </c>
      <c r="E72" s="358"/>
      <c r="F72" s="358" t="s">
        <v>4</v>
      </c>
      <c r="G72" s="358"/>
      <c r="H72" s="358" t="s">
        <v>5</v>
      </c>
      <c r="I72" s="358"/>
      <c r="J72" s="358" t="s">
        <v>6</v>
      </c>
      <c r="K72" s="358"/>
      <c r="L72" s="358" t="s">
        <v>7</v>
      </c>
      <c r="M72" s="358"/>
      <c r="N72" s="358" t="s">
        <v>8</v>
      </c>
      <c r="O72" s="358"/>
      <c r="P72" s="362" t="s">
        <v>9</v>
      </c>
      <c r="Q72" s="362"/>
    </row>
    <row r="73" spans="2:17" ht="14.1" customHeight="1" x14ac:dyDescent="0.2">
      <c r="B73" s="290" t="s">
        <v>12</v>
      </c>
      <c r="C73" s="290" t="s">
        <v>13</v>
      </c>
      <c r="D73" s="290" t="s">
        <v>12</v>
      </c>
      <c r="E73" s="290" t="s">
        <v>13</v>
      </c>
      <c r="F73" s="290" t="s">
        <v>12</v>
      </c>
      <c r="G73" s="290" t="s">
        <v>13</v>
      </c>
      <c r="H73" s="290" t="s">
        <v>12</v>
      </c>
      <c r="I73" s="290" t="s">
        <v>13</v>
      </c>
      <c r="J73" s="290" t="s">
        <v>12</v>
      </c>
      <c r="K73" s="290" t="s">
        <v>13</v>
      </c>
      <c r="L73" s="290" t="s">
        <v>12</v>
      </c>
      <c r="M73" s="290" t="s">
        <v>13</v>
      </c>
      <c r="N73" s="290" t="s">
        <v>12</v>
      </c>
      <c r="O73" s="290" t="s">
        <v>13</v>
      </c>
      <c r="P73" s="290" t="s">
        <v>12</v>
      </c>
      <c r="Q73" s="69" t="s">
        <v>13</v>
      </c>
    </row>
    <row r="74" spans="2:17" ht="14.1" customHeight="1" x14ac:dyDescent="0.2">
      <c r="B74" s="64">
        <v>0</v>
      </c>
      <c r="C74" s="64">
        <v>0</v>
      </c>
      <c r="D74" s="64">
        <v>0</v>
      </c>
      <c r="E74" s="64">
        <v>0</v>
      </c>
      <c r="F74" s="64">
        <v>0</v>
      </c>
      <c r="G74" s="64">
        <v>0</v>
      </c>
      <c r="H74" s="117">
        <v>0</v>
      </c>
      <c r="I74" s="64">
        <v>0</v>
      </c>
      <c r="J74" s="64">
        <v>74983.88</v>
      </c>
      <c r="K74" s="64">
        <v>63736</v>
      </c>
      <c r="L74" s="64">
        <v>0</v>
      </c>
      <c r="M74" s="64">
        <v>0</v>
      </c>
      <c r="N74" s="64">
        <v>0</v>
      </c>
      <c r="O74" s="64">
        <v>0</v>
      </c>
      <c r="P74" s="117">
        <v>74983.88</v>
      </c>
      <c r="Q74" s="71">
        <v>63736</v>
      </c>
    </row>
    <row r="75" spans="2:17" ht="14.1" customHeight="1" x14ac:dyDescent="0.2">
      <c r="P75" s="74"/>
      <c r="Q75" s="74"/>
    </row>
    <row r="76" spans="2:17" ht="14.1" customHeight="1" x14ac:dyDescent="0.2">
      <c r="B76" s="13" t="s">
        <v>14</v>
      </c>
      <c r="C76" s="2" t="s">
        <v>15</v>
      </c>
      <c r="P76" s="74"/>
      <c r="Q76" s="74"/>
    </row>
    <row r="77" spans="2:17" ht="14.1" customHeight="1" x14ac:dyDescent="0.2">
      <c r="B77" s="13" t="s">
        <v>16</v>
      </c>
      <c r="C77" s="2" t="s">
        <v>17</v>
      </c>
      <c r="P77" s="74"/>
      <c r="Q77" s="74"/>
    </row>
    <row r="78" spans="2:17" ht="14.1" customHeight="1" x14ac:dyDescent="0.2">
      <c r="B78" s="13" t="s">
        <v>85</v>
      </c>
      <c r="C78" s="2" t="s">
        <v>18</v>
      </c>
      <c r="P78" s="74"/>
      <c r="Q78" s="74"/>
    </row>
    <row r="79" spans="2:17" ht="14.1" customHeight="1" x14ac:dyDescent="0.2">
      <c r="B79" s="1" t="s">
        <v>11</v>
      </c>
      <c r="P79" s="74"/>
      <c r="Q79" s="74"/>
    </row>
    <row r="80" spans="2:17" ht="28.5" customHeight="1" x14ac:dyDescent="0.2">
      <c r="B80" s="356" t="s">
        <v>2</v>
      </c>
      <c r="C80" s="357"/>
      <c r="D80" s="356" t="s">
        <v>3</v>
      </c>
      <c r="E80" s="357"/>
      <c r="F80" s="356" t="s">
        <v>4</v>
      </c>
      <c r="G80" s="357"/>
      <c r="H80" s="356" t="s">
        <v>5</v>
      </c>
      <c r="I80" s="357"/>
      <c r="J80" s="356" t="s">
        <v>6</v>
      </c>
      <c r="K80" s="357"/>
      <c r="L80" s="356" t="s">
        <v>7</v>
      </c>
      <c r="M80" s="357"/>
      <c r="N80" s="356" t="s">
        <v>8</v>
      </c>
      <c r="O80" s="357"/>
      <c r="P80" s="354" t="s">
        <v>9</v>
      </c>
      <c r="Q80" s="355"/>
    </row>
    <row r="81" spans="2:17" x14ac:dyDescent="0.2">
      <c r="B81" s="48" t="s">
        <v>12</v>
      </c>
      <c r="C81" s="48" t="s">
        <v>13</v>
      </c>
      <c r="D81" s="48" t="s">
        <v>12</v>
      </c>
      <c r="E81" s="48" t="s">
        <v>13</v>
      </c>
      <c r="F81" s="48" t="s">
        <v>12</v>
      </c>
      <c r="G81" s="48" t="s">
        <v>13</v>
      </c>
      <c r="H81" s="48" t="s">
        <v>12</v>
      </c>
      <c r="I81" s="48" t="s">
        <v>13</v>
      </c>
      <c r="J81" s="48" t="s">
        <v>12</v>
      </c>
      <c r="K81" s="48" t="s">
        <v>13</v>
      </c>
      <c r="L81" s="48" t="s">
        <v>12</v>
      </c>
      <c r="M81" s="48" t="s">
        <v>13</v>
      </c>
      <c r="N81" s="48" t="s">
        <v>12</v>
      </c>
      <c r="O81" s="48" t="s">
        <v>13</v>
      </c>
      <c r="P81" s="69" t="s">
        <v>12</v>
      </c>
      <c r="Q81" s="69" t="s">
        <v>13</v>
      </c>
    </row>
    <row r="82" spans="2:17" x14ac:dyDescent="0.2">
      <c r="B82" s="64">
        <v>0</v>
      </c>
      <c r="C82" s="64">
        <v>0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f>'2 lentele'!K129+'2 lentele'!K130</f>
        <v>1298334.44</v>
      </c>
      <c r="K82" s="64">
        <f>'2 lentele'!P129+'2 lentele'!P130</f>
        <v>1103583.74</v>
      </c>
      <c r="L82" s="64">
        <v>0</v>
      </c>
      <c r="M82" s="64">
        <v>0</v>
      </c>
      <c r="N82" s="64">
        <v>0</v>
      </c>
      <c r="O82" s="64">
        <v>0</v>
      </c>
      <c r="P82" s="70">
        <f>B82+D82+F82+H82+J82+L82+N82</f>
        <v>1298334.44</v>
      </c>
      <c r="Q82" s="71">
        <f>C82+E82+G82+I82+K82+M82+O82</f>
        <v>1103583.74</v>
      </c>
    </row>
    <row r="83" spans="2:17" ht="14.1" customHeight="1" x14ac:dyDescent="0.2">
      <c r="B83" s="26"/>
      <c r="C83" s="26"/>
      <c r="D83" s="26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76"/>
      <c r="Q83" s="77"/>
    </row>
    <row r="84" spans="2:17" ht="14.1" customHeight="1" x14ac:dyDescent="0.2">
      <c r="B84" s="53" t="s">
        <v>200</v>
      </c>
      <c r="C84" s="51" t="s">
        <v>302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75"/>
      <c r="Q84" s="75"/>
    </row>
    <row r="85" spans="2:17" ht="14.1" customHeight="1" x14ac:dyDescent="0.2">
      <c r="B85" s="1" t="s">
        <v>11</v>
      </c>
      <c r="P85" s="74"/>
      <c r="Q85" s="74"/>
    </row>
    <row r="86" spans="2:17" s="136" customFormat="1" ht="28.5" customHeight="1" x14ac:dyDescent="0.2">
      <c r="B86" s="377" t="s">
        <v>2</v>
      </c>
      <c r="C86" s="378"/>
      <c r="D86" s="377" t="s">
        <v>3</v>
      </c>
      <c r="E86" s="378"/>
      <c r="F86" s="377" t="s">
        <v>4</v>
      </c>
      <c r="G86" s="378"/>
      <c r="H86" s="377" t="s">
        <v>5</v>
      </c>
      <c r="I86" s="378"/>
      <c r="J86" s="377" t="s">
        <v>6</v>
      </c>
      <c r="K86" s="378"/>
      <c r="L86" s="377" t="s">
        <v>7</v>
      </c>
      <c r="M86" s="378"/>
      <c r="N86" s="377" t="s">
        <v>8</v>
      </c>
      <c r="O86" s="378"/>
      <c r="P86" s="354" t="s">
        <v>9</v>
      </c>
      <c r="Q86" s="355"/>
    </row>
    <row r="87" spans="2:17" s="136" customFormat="1" ht="14.1" customHeight="1" x14ac:dyDescent="0.2">
      <c r="B87" s="351" t="s">
        <v>12</v>
      </c>
      <c r="C87" s="351" t="s">
        <v>13</v>
      </c>
      <c r="D87" s="351" t="s">
        <v>12</v>
      </c>
      <c r="E87" s="351" t="s">
        <v>13</v>
      </c>
      <c r="F87" s="351" t="s">
        <v>12</v>
      </c>
      <c r="G87" s="351" t="s">
        <v>13</v>
      </c>
      <c r="H87" s="351" t="s">
        <v>12</v>
      </c>
      <c r="I87" s="351" t="s">
        <v>13</v>
      </c>
      <c r="J87" s="351" t="s">
        <v>12</v>
      </c>
      <c r="K87" s="351" t="s">
        <v>13</v>
      </c>
      <c r="L87" s="351" t="s">
        <v>12</v>
      </c>
      <c r="M87" s="351" t="s">
        <v>13</v>
      </c>
      <c r="N87" s="351" t="s">
        <v>12</v>
      </c>
      <c r="O87" s="351" t="s">
        <v>13</v>
      </c>
      <c r="P87" s="69" t="s">
        <v>12</v>
      </c>
      <c r="Q87" s="69" t="s">
        <v>13</v>
      </c>
    </row>
    <row r="88" spans="2:17" s="136" customFormat="1" ht="14.1" customHeight="1" x14ac:dyDescent="0.2">
      <c r="B88" s="64">
        <v>0</v>
      </c>
      <c r="C88" s="64">
        <v>0</v>
      </c>
      <c r="D88" s="64">
        <v>0</v>
      </c>
      <c r="E88" s="64">
        <v>0</v>
      </c>
      <c r="F88" s="64">
        <v>0</v>
      </c>
      <c r="G88" s="64">
        <v>0</v>
      </c>
      <c r="H88" s="64">
        <f>'2 lentele'!L140</f>
        <v>383477.23000000004</v>
      </c>
      <c r="I88" s="64">
        <f>'2 lentele'!Q140</f>
        <v>325955.65000000002</v>
      </c>
      <c r="J88" s="64">
        <f>'2 lentele'!L136+'2 lentele'!L137+'2 lentele'!L138+'2 lentele'!L139+'2 lentele'!L141+'2 lentele'!L142</f>
        <v>3952208.5</v>
      </c>
      <c r="K88" s="64">
        <f>'2 lentele'!Q136+'2 lentele'!Q137+'2 lentele'!Q138+'2 lentele'!Q139+'2 lentele'!Q141+'2 lentele'!Q142</f>
        <v>2980613.9699999997</v>
      </c>
      <c r="L88" s="64">
        <v>0</v>
      </c>
      <c r="M88" s="64">
        <v>0</v>
      </c>
      <c r="N88" s="64">
        <v>0</v>
      </c>
      <c r="O88" s="64">
        <v>0</v>
      </c>
      <c r="P88" s="70">
        <f>B88+D88+F88+H88+J88+L88+N88</f>
        <v>4335685.7300000004</v>
      </c>
      <c r="Q88" s="71">
        <f>C88+E88+G88+I88+K88+M88+O88</f>
        <v>3306569.6199999996</v>
      </c>
    </row>
    <row r="89" spans="2:17" s="136" customFormat="1" ht="14.1" customHeight="1" x14ac:dyDescent="0.2">
      <c r="P89" s="75"/>
      <c r="Q89" s="75"/>
    </row>
    <row r="90" spans="2:17" ht="14.1" customHeight="1" x14ac:dyDescent="0.2">
      <c r="B90" s="13" t="s">
        <v>121</v>
      </c>
      <c r="C90" s="2" t="s">
        <v>122</v>
      </c>
      <c r="P90" s="74"/>
      <c r="Q90" s="74"/>
    </row>
    <row r="91" spans="2:17" ht="14.1" customHeight="1" x14ac:dyDescent="0.2">
      <c r="B91" s="1" t="s">
        <v>11</v>
      </c>
      <c r="P91" s="74"/>
      <c r="Q91" s="74"/>
    </row>
    <row r="92" spans="2:17" ht="28.5" customHeight="1" x14ac:dyDescent="0.2">
      <c r="B92" s="356" t="s">
        <v>2</v>
      </c>
      <c r="C92" s="357"/>
      <c r="D92" s="356" t="s">
        <v>3</v>
      </c>
      <c r="E92" s="357"/>
      <c r="F92" s="356" t="s">
        <v>4</v>
      </c>
      <c r="G92" s="357"/>
      <c r="H92" s="356" t="s">
        <v>5</v>
      </c>
      <c r="I92" s="357"/>
      <c r="J92" s="356" t="s">
        <v>6</v>
      </c>
      <c r="K92" s="357"/>
      <c r="L92" s="356" t="s">
        <v>7</v>
      </c>
      <c r="M92" s="357"/>
      <c r="N92" s="356" t="s">
        <v>8</v>
      </c>
      <c r="O92" s="357"/>
      <c r="P92" s="354" t="s">
        <v>9</v>
      </c>
      <c r="Q92" s="355"/>
    </row>
    <row r="93" spans="2:17" ht="14.1" customHeight="1" x14ac:dyDescent="0.2">
      <c r="B93" s="48" t="s">
        <v>12</v>
      </c>
      <c r="C93" s="48" t="s">
        <v>13</v>
      </c>
      <c r="D93" s="48" t="s">
        <v>12</v>
      </c>
      <c r="E93" s="48" t="s">
        <v>13</v>
      </c>
      <c r="F93" s="48" t="s">
        <v>12</v>
      </c>
      <c r="G93" s="48" t="s">
        <v>13</v>
      </c>
      <c r="H93" s="48" t="s">
        <v>12</v>
      </c>
      <c r="I93" s="48" t="s">
        <v>13</v>
      </c>
      <c r="J93" s="48" t="s">
        <v>12</v>
      </c>
      <c r="K93" s="48" t="s">
        <v>13</v>
      </c>
      <c r="L93" s="48" t="s">
        <v>12</v>
      </c>
      <c r="M93" s="48" t="s">
        <v>13</v>
      </c>
      <c r="N93" s="48" t="s">
        <v>12</v>
      </c>
      <c r="O93" s="48" t="s">
        <v>13</v>
      </c>
      <c r="P93" s="69" t="s">
        <v>12</v>
      </c>
      <c r="Q93" s="69" t="s">
        <v>13</v>
      </c>
    </row>
    <row r="94" spans="2:17" ht="14.1" customHeight="1" x14ac:dyDescent="0.2">
      <c r="B94" s="65">
        <v>0</v>
      </c>
      <c r="C94" s="65">
        <v>0</v>
      </c>
      <c r="D94" s="65">
        <v>0</v>
      </c>
      <c r="E94" s="65">
        <v>0</v>
      </c>
      <c r="F94" s="65">
        <v>0</v>
      </c>
      <c r="G94" s="65">
        <v>0</v>
      </c>
      <c r="H94" s="65">
        <v>0</v>
      </c>
      <c r="I94" s="65">
        <v>0</v>
      </c>
      <c r="J94" s="65">
        <f>'2 lentele'!K148+'2 lentele'!K149+'2 lentele'!K150+'2 lentele'!K151+'2 lentele'!K152</f>
        <v>502860.02</v>
      </c>
      <c r="K94" s="65">
        <f>'2 lentele'!P148+'2 lentele'!P149+'2 lentele'!P150+'2 lentele'!P151+'2 lentele'!P152</f>
        <v>427431</v>
      </c>
      <c r="L94" s="65">
        <v>0</v>
      </c>
      <c r="M94" s="65">
        <v>0</v>
      </c>
      <c r="N94" s="65">
        <v>0</v>
      </c>
      <c r="O94" s="65">
        <v>0</v>
      </c>
      <c r="P94" s="71">
        <f>B94+D94+F94+H94+J94+L94+N94</f>
        <v>502860.02</v>
      </c>
      <c r="Q94" s="71">
        <f>C94+E94+G94+I94+K94+M94+O94</f>
        <v>427431</v>
      </c>
    </row>
    <row r="95" spans="2:17" ht="14.1" customHeight="1" x14ac:dyDescent="0.2">
      <c r="P95" s="74"/>
      <c r="Q95" s="74"/>
    </row>
    <row r="96" spans="2:17" ht="14.1" customHeight="1" x14ac:dyDescent="0.2">
      <c r="B96" s="53" t="s">
        <v>207</v>
      </c>
      <c r="C96" s="51" t="s">
        <v>209</v>
      </c>
      <c r="D96" s="4"/>
      <c r="E96" s="4"/>
      <c r="F96" s="4"/>
      <c r="G96" s="4"/>
      <c r="H96" s="4"/>
      <c r="P96" s="74"/>
      <c r="Q96" s="74"/>
    </row>
    <row r="97" spans="2:17" ht="14.1" customHeight="1" x14ac:dyDescent="0.2">
      <c r="B97" s="53" t="s">
        <v>208</v>
      </c>
      <c r="C97" s="51" t="s">
        <v>210</v>
      </c>
      <c r="D97" s="4"/>
      <c r="E97" s="4"/>
      <c r="F97" s="4"/>
      <c r="G97" s="4"/>
      <c r="H97" s="4"/>
      <c r="P97" s="74"/>
      <c r="Q97" s="74"/>
    </row>
    <row r="98" spans="2:17" ht="14.1" customHeight="1" x14ac:dyDescent="0.2">
      <c r="B98" s="1" t="s">
        <v>11</v>
      </c>
      <c r="P98" s="74"/>
      <c r="Q98" s="74"/>
    </row>
    <row r="99" spans="2:17" ht="28.5" customHeight="1" x14ac:dyDescent="0.2">
      <c r="B99" s="356" t="s">
        <v>2</v>
      </c>
      <c r="C99" s="357"/>
      <c r="D99" s="356" t="s">
        <v>3</v>
      </c>
      <c r="E99" s="357"/>
      <c r="F99" s="356" t="s">
        <v>4</v>
      </c>
      <c r="G99" s="357"/>
      <c r="H99" s="356" t="s">
        <v>5</v>
      </c>
      <c r="I99" s="357"/>
      <c r="J99" s="356" t="s">
        <v>6</v>
      </c>
      <c r="K99" s="357"/>
      <c r="L99" s="356" t="s">
        <v>7</v>
      </c>
      <c r="M99" s="357"/>
      <c r="N99" s="356" t="s">
        <v>8</v>
      </c>
      <c r="O99" s="357"/>
      <c r="P99" s="354" t="s">
        <v>9</v>
      </c>
      <c r="Q99" s="355"/>
    </row>
    <row r="100" spans="2:17" ht="14.1" customHeight="1" x14ac:dyDescent="0.2">
      <c r="B100" s="48" t="s">
        <v>12</v>
      </c>
      <c r="C100" s="48" t="s">
        <v>13</v>
      </c>
      <c r="D100" s="48" t="s">
        <v>12</v>
      </c>
      <c r="E100" s="48" t="s">
        <v>13</v>
      </c>
      <c r="F100" s="48" t="s">
        <v>12</v>
      </c>
      <c r="G100" s="48" t="s">
        <v>13</v>
      </c>
      <c r="H100" s="48" t="s">
        <v>12</v>
      </c>
      <c r="I100" s="48" t="s">
        <v>13</v>
      </c>
      <c r="J100" s="48" t="s">
        <v>12</v>
      </c>
      <c r="K100" s="48" t="s">
        <v>13</v>
      </c>
      <c r="L100" s="48" t="s">
        <v>12</v>
      </c>
      <c r="M100" s="48" t="s">
        <v>13</v>
      </c>
      <c r="N100" s="48" t="s">
        <v>12</v>
      </c>
      <c r="O100" s="48" t="s">
        <v>13</v>
      </c>
      <c r="P100" s="69" t="s">
        <v>12</v>
      </c>
      <c r="Q100" s="69" t="s">
        <v>13</v>
      </c>
    </row>
    <row r="101" spans="2:17" ht="14.1" customHeight="1" x14ac:dyDescent="0.2">
      <c r="B101" s="64">
        <v>0</v>
      </c>
      <c r="C101" s="64">
        <v>0</v>
      </c>
      <c r="D101" s="64">
        <v>0</v>
      </c>
      <c r="E101" s="64">
        <v>0</v>
      </c>
      <c r="F101" s="64">
        <f>'2 lentele'!K159</f>
        <v>57925</v>
      </c>
      <c r="G101" s="64">
        <f>'2 lentele'!P159</f>
        <v>49235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70">
        <f>B101+D101+F101+H101+J101+L101+N101</f>
        <v>57925</v>
      </c>
      <c r="Q101" s="71">
        <f>C101+E101+G101+I101+K101+M101+O101</f>
        <v>49235</v>
      </c>
    </row>
    <row r="102" spans="2:17" ht="14.1" customHeight="1" x14ac:dyDescent="0.2">
      <c r="P102" s="74"/>
      <c r="Q102" s="74"/>
    </row>
    <row r="103" spans="2:17" ht="14.1" customHeight="1" x14ac:dyDescent="0.2">
      <c r="B103" s="53" t="s">
        <v>217</v>
      </c>
      <c r="C103" s="51" t="s">
        <v>215</v>
      </c>
      <c r="D103" s="4"/>
      <c r="E103" s="4"/>
      <c r="P103" s="74"/>
      <c r="Q103" s="74"/>
    </row>
    <row r="104" spans="2:17" ht="14.1" customHeight="1" x14ac:dyDescent="0.2">
      <c r="B104" s="53" t="s">
        <v>218</v>
      </c>
      <c r="C104" s="51" t="s">
        <v>216</v>
      </c>
      <c r="D104" s="4"/>
      <c r="E104" s="4"/>
      <c r="P104" s="74"/>
      <c r="Q104" s="74"/>
    </row>
    <row r="105" spans="2:17" ht="14.1" customHeight="1" x14ac:dyDescent="0.2">
      <c r="B105" s="1" t="s">
        <v>11</v>
      </c>
      <c r="P105" s="74"/>
      <c r="Q105" s="74"/>
    </row>
    <row r="106" spans="2:17" ht="28.5" customHeight="1" x14ac:dyDescent="0.2">
      <c r="B106" s="356" t="s">
        <v>2</v>
      </c>
      <c r="C106" s="357"/>
      <c r="D106" s="356" t="s">
        <v>3</v>
      </c>
      <c r="E106" s="357"/>
      <c r="F106" s="356" t="s">
        <v>4</v>
      </c>
      <c r="G106" s="357"/>
      <c r="H106" s="356" t="s">
        <v>5</v>
      </c>
      <c r="I106" s="357"/>
      <c r="J106" s="356" t="s">
        <v>6</v>
      </c>
      <c r="K106" s="357"/>
      <c r="L106" s="356" t="s">
        <v>7</v>
      </c>
      <c r="M106" s="357"/>
      <c r="N106" s="356" t="s">
        <v>8</v>
      </c>
      <c r="O106" s="357"/>
      <c r="P106" s="354" t="s">
        <v>9</v>
      </c>
      <c r="Q106" s="355"/>
    </row>
    <row r="107" spans="2:17" ht="14.1" customHeight="1" x14ac:dyDescent="0.2">
      <c r="B107" s="48" t="s">
        <v>12</v>
      </c>
      <c r="C107" s="48" t="s">
        <v>13</v>
      </c>
      <c r="D107" s="48" t="s">
        <v>12</v>
      </c>
      <c r="E107" s="48" t="s">
        <v>13</v>
      </c>
      <c r="F107" s="48" t="s">
        <v>12</v>
      </c>
      <c r="G107" s="48" t="s">
        <v>13</v>
      </c>
      <c r="H107" s="48" t="s">
        <v>12</v>
      </c>
      <c r="I107" s="48" t="s">
        <v>13</v>
      </c>
      <c r="J107" s="48" t="s">
        <v>12</v>
      </c>
      <c r="K107" s="48" t="s">
        <v>13</v>
      </c>
      <c r="L107" s="48" t="s">
        <v>12</v>
      </c>
      <c r="M107" s="48" t="s">
        <v>13</v>
      </c>
      <c r="N107" s="48" t="s">
        <v>12</v>
      </c>
      <c r="O107" s="48" t="s">
        <v>13</v>
      </c>
      <c r="P107" s="69" t="s">
        <v>12</v>
      </c>
      <c r="Q107" s="69" t="s">
        <v>13</v>
      </c>
    </row>
    <row r="108" spans="2:17" ht="14.1" customHeight="1" x14ac:dyDescent="0.2">
      <c r="B108" s="64">
        <v>0</v>
      </c>
      <c r="C108" s="64">
        <v>0</v>
      </c>
      <c r="D108" s="64">
        <v>0</v>
      </c>
      <c r="E108" s="64">
        <v>0</v>
      </c>
      <c r="F108" s="64">
        <v>0</v>
      </c>
      <c r="G108" s="64">
        <v>0</v>
      </c>
      <c r="H108" s="64">
        <f>'2 lentele'!K166</f>
        <v>1819135.1400000001</v>
      </c>
      <c r="I108" s="64">
        <f>'2 lentele'!P166</f>
        <v>1546264.87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70">
        <f>B108+D108+F108+H108+J108+L108+N108</f>
        <v>1819135.1400000001</v>
      </c>
      <c r="Q108" s="71">
        <f>C108+E108+G108+I108+K108+M108+O108</f>
        <v>1546264.87</v>
      </c>
    </row>
    <row r="109" spans="2:17" ht="14.1" customHeight="1" x14ac:dyDescent="0.2">
      <c r="P109" s="74"/>
      <c r="Q109" s="74"/>
    </row>
    <row r="110" spans="2:17" ht="14.1" customHeight="1" x14ac:dyDescent="0.2">
      <c r="B110" s="53" t="s">
        <v>225</v>
      </c>
      <c r="C110" s="51" t="s">
        <v>226</v>
      </c>
      <c r="D110" s="4"/>
      <c r="E110" s="4"/>
      <c r="F110" s="4"/>
      <c r="G110" s="4"/>
      <c r="P110" s="74"/>
      <c r="Q110" s="74"/>
    </row>
    <row r="111" spans="2:17" ht="14.1" customHeight="1" x14ac:dyDescent="0.2">
      <c r="B111" s="1" t="s">
        <v>11</v>
      </c>
      <c r="P111" s="74"/>
      <c r="Q111" s="74"/>
    </row>
    <row r="112" spans="2:17" ht="28.5" customHeight="1" x14ac:dyDescent="0.2">
      <c r="B112" s="356" t="s">
        <v>2</v>
      </c>
      <c r="C112" s="357"/>
      <c r="D112" s="356" t="s">
        <v>3</v>
      </c>
      <c r="E112" s="357"/>
      <c r="F112" s="356" t="s">
        <v>4</v>
      </c>
      <c r="G112" s="357"/>
      <c r="H112" s="356" t="s">
        <v>5</v>
      </c>
      <c r="I112" s="357"/>
      <c r="J112" s="356" t="s">
        <v>6</v>
      </c>
      <c r="K112" s="357"/>
      <c r="L112" s="356" t="s">
        <v>7</v>
      </c>
      <c r="M112" s="357"/>
      <c r="N112" s="356" t="s">
        <v>8</v>
      </c>
      <c r="O112" s="357"/>
      <c r="P112" s="354" t="s">
        <v>9</v>
      </c>
      <c r="Q112" s="355"/>
    </row>
    <row r="113" spans="2:17" x14ac:dyDescent="0.2">
      <c r="B113" s="48" t="s">
        <v>12</v>
      </c>
      <c r="C113" s="48" t="s">
        <v>13</v>
      </c>
      <c r="D113" s="48" t="s">
        <v>12</v>
      </c>
      <c r="E113" s="48" t="s">
        <v>13</v>
      </c>
      <c r="F113" s="48" t="s">
        <v>12</v>
      </c>
      <c r="G113" s="48" t="s">
        <v>13</v>
      </c>
      <c r="H113" s="48" t="s">
        <v>12</v>
      </c>
      <c r="I113" s="48" t="s">
        <v>13</v>
      </c>
      <c r="J113" s="48" t="s">
        <v>12</v>
      </c>
      <c r="K113" s="48" t="s">
        <v>13</v>
      </c>
      <c r="L113" s="48" t="s">
        <v>12</v>
      </c>
      <c r="M113" s="48" t="s">
        <v>13</v>
      </c>
      <c r="N113" s="48" t="s">
        <v>12</v>
      </c>
      <c r="O113" s="48" t="s">
        <v>13</v>
      </c>
      <c r="P113" s="69" t="s">
        <v>12</v>
      </c>
      <c r="Q113" s="69" t="s">
        <v>13</v>
      </c>
    </row>
    <row r="114" spans="2:17" ht="14.1" customHeight="1" x14ac:dyDescent="0.2">
      <c r="B114" s="64">
        <v>0</v>
      </c>
      <c r="C114" s="64">
        <v>0</v>
      </c>
      <c r="D114" s="64">
        <v>0</v>
      </c>
      <c r="E114" s="64">
        <v>0</v>
      </c>
      <c r="F114" s="64">
        <v>0</v>
      </c>
      <c r="G114" s="64">
        <v>0</v>
      </c>
      <c r="H114" s="64">
        <f>'2 lentele'!K172</f>
        <v>4477307.49</v>
      </c>
      <c r="I114" s="64">
        <f>'2 lentele'!P172</f>
        <v>3805711.37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70">
        <f>B114+D114+F114+H114+J114+L114+N114</f>
        <v>4477307.49</v>
      </c>
      <c r="Q114" s="71">
        <f>C114+E114+G114+I114+K114+M114+O114</f>
        <v>3805711.37</v>
      </c>
    </row>
    <row r="115" spans="2:17" ht="18" customHeight="1" x14ac:dyDescent="0.2">
      <c r="P115" s="74"/>
      <c r="Q115" s="74"/>
    </row>
    <row r="116" spans="2:17" ht="14.1" customHeight="1" x14ac:dyDescent="0.2">
      <c r="B116" s="53" t="s">
        <v>232</v>
      </c>
      <c r="C116" s="51" t="s">
        <v>231</v>
      </c>
      <c r="D116" s="4"/>
      <c r="E116" s="4"/>
      <c r="F116" s="4"/>
      <c r="P116" s="74"/>
      <c r="Q116" s="74"/>
    </row>
    <row r="117" spans="2:17" ht="14.1" customHeight="1" x14ac:dyDescent="0.2">
      <c r="B117" s="1" t="s">
        <v>11</v>
      </c>
      <c r="P117" s="74"/>
      <c r="Q117" s="74"/>
    </row>
    <row r="118" spans="2:17" ht="28.5" customHeight="1" x14ac:dyDescent="0.2">
      <c r="B118" s="356" t="s">
        <v>2</v>
      </c>
      <c r="C118" s="357"/>
      <c r="D118" s="356" t="s">
        <v>3</v>
      </c>
      <c r="E118" s="357"/>
      <c r="F118" s="356" t="s">
        <v>4</v>
      </c>
      <c r="G118" s="357"/>
      <c r="H118" s="356" t="s">
        <v>5</v>
      </c>
      <c r="I118" s="357"/>
      <c r="J118" s="356" t="s">
        <v>6</v>
      </c>
      <c r="K118" s="357"/>
      <c r="L118" s="356" t="s">
        <v>7</v>
      </c>
      <c r="M118" s="357"/>
      <c r="N118" s="356" t="s">
        <v>8</v>
      </c>
      <c r="O118" s="357"/>
      <c r="P118" s="354" t="s">
        <v>9</v>
      </c>
      <c r="Q118" s="355"/>
    </row>
    <row r="119" spans="2:17" ht="14.1" customHeight="1" x14ac:dyDescent="0.2">
      <c r="B119" s="48" t="s">
        <v>12</v>
      </c>
      <c r="C119" s="48" t="s">
        <v>13</v>
      </c>
      <c r="D119" s="48" t="s">
        <v>12</v>
      </c>
      <c r="E119" s="48" t="s">
        <v>13</v>
      </c>
      <c r="F119" s="48" t="s">
        <v>12</v>
      </c>
      <c r="G119" s="48" t="s">
        <v>13</v>
      </c>
      <c r="H119" s="48" t="s">
        <v>12</v>
      </c>
      <c r="I119" s="48" t="s">
        <v>13</v>
      </c>
      <c r="J119" s="48" t="s">
        <v>12</v>
      </c>
      <c r="K119" s="48" t="s">
        <v>13</v>
      </c>
      <c r="L119" s="48" t="s">
        <v>12</v>
      </c>
      <c r="M119" s="48" t="s">
        <v>13</v>
      </c>
      <c r="N119" s="48" t="s">
        <v>12</v>
      </c>
      <c r="O119" s="48" t="s">
        <v>13</v>
      </c>
      <c r="P119" s="69" t="s">
        <v>12</v>
      </c>
      <c r="Q119" s="69" t="s">
        <v>13</v>
      </c>
    </row>
    <row r="120" spans="2:17" ht="14.1" customHeight="1" x14ac:dyDescent="0.2">
      <c r="B120" s="64">
        <v>0</v>
      </c>
      <c r="C120" s="64">
        <v>0</v>
      </c>
      <c r="D120" s="64">
        <v>0</v>
      </c>
      <c r="E120" s="64">
        <v>0</v>
      </c>
      <c r="F120" s="64">
        <f>'2 lentele'!K178+'2 lentele'!K179+'2 lentele'!K180+'2 lentele'!K181+'2 lentele'!K182</f>
        <v>9297826.4800000004</v>
      </c>
      <c r="G120" s="64">
        <f>'2 lentele'!P178+'2 lentele'!P179+'2 lentele'!P180+'2 lentele'!P181+'2 lentele'!P182</f>
        <v>6320532.4799999995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70">
        <f>B120+D120+F120+H120+J120+L120+N120</f>
        <v>9297826.4800000004</v>
      </c>
      <c r="Q120" s="71">
        <f>C120+E120+G120+I120+K120+M120+O120</f>
        <v>6320532.4799999995</v>
      </c>
    </row>
    <row r="121" spans="2:17" ht="14.1" customHeight="1" x14ac:dyDescent="0.2">
      <c r="P121" s="74"/>
      <c r="Q121" s="74"/>
    </row>
    <row r="122" spans="2:17" ht="14.1" customHeight="1" x14ac:dyDescent="0.2">
      <c r="B122" s="53" t="s">
        <v>250</v>
      </c>
      <c r="C122" s="51" t="s">
        <v>249</v>
      </c>
      <c r="P122" s="74"/>
      <c r="Q122" s="74"/>
    </row>
    <row r="123" spans="2:17" ht="28.5" customHeight="1" x14ac:dyDescent="0.2">
      <c r="B123" s="1" t="s">
        <v>301</v>
      </c>
      <c r="C123" s="297"/>
      <c r="D123" s="298"/>
      <c r="E123" s="298"/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9"/>
      <c r="Q123" s="299"/>
    </row>
    <row r="124" spans="2:17" ht="14.1" customHeight="1" x14ac:dyDescent="0.2">
      <c r="B124" s="358" t="s">
        <v>2</v>
      </c>
      <c r="C124" s="358"/>
      <c r="D124" s="358" t="s">
        <v>3</v>
      </c>
      <c r="E124" s="358"/>
      <c r="F124" s="358" t="s">
        <v>4</v>
      </c>
      <c r="G124" s="358"/>
      <c r="H124" s="358" t="s">
        <v>5</v>
      </c>
      <c r="I124" s="358"/>
      <c r="J124" s="358" t="s">
        <v>6</v>
      </c>
      <c r="K124" s="358"/>
      <c r="L124" s="358" t="s">
        <v>7</v>
      </c>
      <c r="M124" s="358"/>
      <c r="N124" s="358" t="s">
        <v>8</v>
      </c>
      <c r="O124" s="358"/>
      <c r="P124" s="359" t="s">
        <v>9</v>
      </c>
      <c r="Q124" s="359"/>
    </row>
    <row r="125" spans="2:17" ht="14.1" customHeight="1" x14ac:dyDescent="0.2">
      <c r="B125" s="287" t="s">
        <v>12</v>
      </c>
      <c r="C125" s="287" t="s">
        <v>13</v>
      </c>
      <c r="D125" s="287" t="s">
        <v>12</v>
      </c>
      <c r="E125" s="287" t="s">
        <v>13</v>
      </c>
      <c r="F125" s="287" t="s">
        <v>12</v>
      </c>
      <c r="G125" s="287" t="s">
        <v>13</v>
      </c>
      <c r="H125" s="287" t="s">
        <v>12</v>
      </c>
      <c r="I125" s="287" t="s">
        <v>13</v>
      </c>
      <c r="J125" s="287" t="s">
        <v>12</v>
      </c>
      <c r="K125" s="287" t="s">
        <v>13</v>
      </c>
      <c r="L125" s="287" t="s">
        <v>12</v>
      </c>
      <c r="M125" s="287" t="s">
        <v>13</v>
      </c>
      <c r="N125" s="287" t="s">
        <v>12</v>
      </c>
      <c r="O125" s="287" t="s">
        <v>13</v>
      </c>
      <c r="P125" s="69" t="s">
        <v>12</v>
      </c>
      <c r="Q125" s="69" t="s">
        <v>13</v>
      </c>
    </row>
    <row r="126" spans="2:17" ht="14.1" customHeight="1" x14ac:dyDescent="0.2">
      <c r="B126" s="64">
        <v>0</v>
      </c>
      <c r="C126" s="64">
        <v>0</v>
      </c>
      <c r="D126" s="64">
        <v>0</v>
      </c>
      <c r="E126" s="64">
        <v>0</v>
      </c>
      <c r="F126" s="64">
        <v>0</v>
      </c>
      <c r="G126" s="64">
        <v>0</v>
      </c>
      <c r="H126" s="64">
        <v>760961.52</v>
      </c>
      <c r="I126" s="64">
        <v>646817.29</v>
      </c>
      <c r="J126" s="64">
        <v>1327938.8</v>
      </c>
      <c r="K126" s="64">
        <v>1128747.98</v>
      </c>
      <c r="L126" s="64">
        <v>296430.61</v>
      </c>
      <c r="M126" s="64">
        <v>251966.01</v>
      </c>
      <c r="N126" s="64">
        <v>0</v>
      </c>
      <c r="O126" s="64">
        <v>0</v>
      </c>
      <c r="P126" s="70">
        <v>2385330.9300000002</v>
      </c>
      <c r="Q126" s="71">
        <v>2027531.28</v>
      </c>
    </row>
    <row r="127" spans="2:17" ht="14.1" customHeight="1" x14ac:dyDescent="0.2"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72"/>
      <c r="Q127" s="73"/>
    </row>
    <row r="128" spans="2:17" ht="14.1" customHeight="1" x14ac:dyDescent="0.2">
      <c r="B128" s="13" t="s">
        <v>263</v>
      </c>
      <c r="C128" s="2" t="s">
        <v>264</v>
      </c>
      <c r="P128" s="74"/>
      <c r="Q128" s="74"/>
    </row>
    <row r="129" spans="2:17" ht="14.1" customHeight="1" x14ac:dyDescent="0.2">
      <c r="B129" s="13" t="s">
        <v>265</v>
      </c>
      <c r="C129" s="2" t="s">
        <v>266</v>
      </c>
      <c r="P129" s="74"/>
      <c r="Q129" s="74"/>
    </row>
    <row r="130" spans="2:17" ht="14.1" customHeight="1" x14ac:dyDescent="0.2">
      <c r="B130" s="13" t="s">
        <v>267</v>
      </c>
      <c r="C130" s="2" t="s">
        <v>268</v>
      </c>
      <c r="P130" s="74"/>
      <c r="Q130" s="74"/>
    </row>
    <row r="131" spans="2:17" ht="14.1" customHeight="1" x14ac:dyDescent="0.2">
      <c r="B131" s="1" t="s">
        <v>11</v>
      </c>
      <c r="P131" s="74"/>
      <c r="Q131" s="74"/>
    </row>
    <row r="132" spans="2:17" ht="28.5" customHeight="1" x14ac:dyDescent="0.2">
      <c r="B132" s="356" t="s">
        <v>2</v>
      </c>
      <c r="C132" s="357"/>
      <c r="D132" s="356" t="s">
        <v>3</v>
      </c>
      <c r="E132" s="357"/>
      <c r="F132" s="356" t="s">
        <v>4</v>
      </c>
      <c r="G132" s="357"/>
      <c r="H132" s="356" t="s">
        <v>5</v>
      </c>
      <c r="I132" s="357"/>
      <c r="J132" s="356" t="s">
        <v>6</v>
      </c>
      <c r="K132" s="357"/>
      <c r="L132" s="356" t="s">
        <v>7</v>
      </c>
      <c r="M132" s="357"/>
      <c r="N132" s="356" t="s">
        <v>8</v>
      </c>
      <c r="O132" s="357"/>
      <c r="P132" s="354" t="s">
        <v>9</v>
      </c>
      <c r="Q132" s="355"/>
    </row>
    <row r="133" spans="2:17" ht="14.1" customHeight="1" x14ac:dyDescent="0.2">
      <c r="B133" s="48" t="s">
        <v>12</v>
      </c>
      <c r="C133" s="48" t="s">
        <v>13</v>
      </c>
      <c r="D133" s="48" t="s">
        <v>12</v>
      </c>
      <c r="E133" s="48" t="s">
        <v>13</v>
      </c>
      <c r="F133" s="48" t="s">
        <v>12</v>
      </c>
      <c r="G133" s="48" t="s">
        <v>13</v>
      </c>
      <c r="H133" s="48" t="s">
        <v>12</v>
      </c>
      <c r="I133" s="48" t="s">
        <v>13</v>
      </c>
      <c r="J133" s="48" t="s">
        <v>12</v>
      </c>
      <c r="K133" s="48" t="s">
        <v>13</v>
      </c>
      <c r="L133" s="48" t="s">
        <v>12</v>
      </c>
      <c r="M133" s="48" t="s">
        <v>13</v>
      </c>
      <c r="N133" s="48" t="s">
        <v>12</v>
      </c>
      <c r="O133" s="48" t="s">
        <v>13</v>
      </c>
      <c r="P133" s="69" t="s">
        <v>12</v>
      </c>
      <c r="Q133" s="69" t="s">
        <v>13</v>
      </c>
    </row>
    <row r="134" spans="2:17" ht="14.1" customHeight="1" x14ac:dyDescent="0.2">
      <c r="B134" s="64">
        <v>0</v>
      </c>
      <c r="C134" s="64">
        <v>0</v>
      </c>
      <c r="D134" s="64">
        <v>0</v>
      </c>
      <c r="E134" s="64">
        <v>0</v>
      </c>
      <c r="F134" s="64">
        <f>'2 lentele'!K203</f>
        <v>1228597</v>
      </c>
      <c r="G134" s="64">
        <f>'2 lentele'!P203</f>
        <v>941826</v>
      </c>
      <c r="H134" s="64">
        <v>0</v>
      </c>
      <c r="I134" s="64">
        <v>0</v>
      </c>
      <c r="J134" s="64">
        <f>'2 lentele'!K202+'2 lentele'!K204+'2 lentele'!K205+'2 lentele'!K206+'2 lentele'!K207</f>
        <v>6350214</v>
      </c>
      <c r="K134" s="64">
        <f>'2 lentele'!P202+'2 lentele'!P204+'2 lentele'!P205+'2 lentele'!P206+'2 lentele'!P207</f>
        <v>5397639</v>
      </c>
      <c r="L134" s="64">
        <v>0</v>
      </c>
      <c r="M134" s="64">
        <v>0</v>
      </c>
      <c r="N134" s="64">
        <v>0</v>
      </c>
      <c r="O134" s="64">
        <v>0</v>
      </c>
      <c r="P134" s="70">
        <f>B134+D134+F134+H134+J134+L134+N134</f>
        <v>7578811</v>
      </c>
      <c r="Q134" s="71">
        <f>C134+E134+G134+I134+K134+M134+O134</f>
        <v>6339465</v>
      </c>
    </row>
    <row r="135" spans="2:17" ht="14.1" customHeight="1" x14ac:dyDescent="0.2"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72"/>
      <c r="Q135" s="73"/>
    </row>
    <row r="136" spans="2:17" ht="14.1" customHeight="1" x14ac:dyDescent="0.2">
      <c r="B136" s="13" t="s">
        <v>295</v>
      </c>
      <c r="C136" s="2" t="s">
        <v>296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75"/>
      <c r="Q136" s="75"/>
    </row>
    <row r="137" spans="2:17" ht="14.1" customHeight="1" x14ac:dyDescent="0.2">
      <c r="B137" s="1" t="s">
        <v>11</v>
      </c>
      <c r="P137" s="74"/>
      <c r="Q137" s="74"/>
    </row>
    <row r="138" spans="2:17" ht="28.5" customHeight="1" x14ac:dyDescent="0.2">
      <c r="B138" s="356" t="s">
        <v>2</v>
      </c>
      <c r="C138" s="357"/>
      <c r="D138" s="356" t="s">
        <v>3</v>
      </c>
      <c r="E138" s="357"/>
      <c r="F138" s="356" t="s">
        <v>4</v>
      </c>
      <c r="G138" s="357"/>
      <c r="H138" s="356" t="s">
        <v>5</v>
      </c>
      <c r="I138" s="357"/>
      <c r="J138" s="356" t="s">
        <v>6</v>
      </c>
      <c r="K138" s="357"/>
      <c r="L138" s="356" t="s">
        <v>7</v>
      </c>
      <c r="M138" s="357"/>
      <c r="N138" s="356" t="s">
        <v>8</v>
      </c>
      <c r="O138" s="357"/>
      <c r="P138" s="354" t="s">
        <v>9</v>
      </c>
      <c r="Q138" s="355"/>
    </row>
    <row r="139" spans="2:17" ht="14.1" customHeight="1" x14ac:dyDescent="0.2">
      <c r="B139" s="48" t="s">
        <v>12</v>
      </c>
      <c r="C139" s="48" t="s">
        <v>13</v>
      </c>
      <c r="D139" s="48" t="s">
        <v>12</v>
      </c>
      <c r="E139" s="48" t="s">
        <v>13</v>
      </c>
      <c r="F139" s="48" t="s">
        <v>12</v>
      </c>
      <c r="G139" s="48" t="s">
        <v>13</v>
      </c>
      <c r="H139" s="48" t="s">
        <v>12</v>
      </c>
      <c r="I139" s="48" t="s">
        <v>13</v>
      </c>
      <c r="J139" s="48" t="s">
        <v>12</v>
      </c>
      <c r="K139" s="48" t="s">
        <v>13</v>
      </c>
      <c r="L139" s="48" t="s">
        <v>12</v>
      </c>
      <c r="M139" s="48" t="s">
        <v>13</v>
      </c>
      <c r="N139" s="48" t="s">
        <v>12</v>
      </c>
      <c r="O139" s="48" t="s">
        <v>13</v>
      </c>
      <c r="P139" s="69" t="s">
        <v>12</v>
      </c>
      <c r="Q139" s="69" t="s">
        <v>13</v>
      </c>
    </row>
    <row r="140" spans="2:17" ht="14.1" customHeight="1" x14ac:dyDescent="0.2">
      <c r="B140" s="64">
        <v>0</v>
      </c>
      <c r="C140" s="64">
        <v>0</v>
      </c>
      <c r="D140" s="64">
        <v>0</v>
      </c>
      <c r="E140" s="64">
        <v>0</v>
      </c>
      <c r="F140" s="64">
        <f>'2 lentele'!K213</f>
        <v>1022900</v>
      </c>
      <c r="G140" s="64">
        <f>'2 lentele'!P213</f>
        <v>868900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70">
        <f>B140+D140+F140+H140+J140+L140+N140</f>
        <v>1022900</v>
      </c>
      <c r="Q140" s="71">
        <f>C140+E140+G140+I140+K140+M140+O140</f>
        <v>868900</v>
      </c>
    </row>
    <row r="141" spans="2:17" ht="14.1" customHeight="1" x14ac:dyDescent="0.2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58"/>
      <c r="Q141" s="73"/>
    </row>
    <row r="142" spans="2:17" x14ac:dyDescent="0.2">
      <c r="B142" s="13" t="s">
        <v>508</v>
      </c>
      <c r="C142" s="2" t="s">
        <v>509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09"/>
    </row>
    <row r="143" spans="2:17" x14ac:dyDescent="0.2">
      <c r="B143" s="3"/>
      <c r="C143" s="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09"/>
    </row>
    <row r="144" spans="2:17" x14ac:dyDescent="0.2">
      <c r="B144" s="1" t="s">
        <v>11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09"/>
    </row>
    <row r="145" spans="2:18" ht="38.25" customHeight="1" x14ac:dyDescent="0.2">
      <c r="B145" s="360" t="s">
        <v>2</v>
      </c>
      <c r="C145" s="360"/>
      <c r="D145" s="360" t="s">
        <v>3</v>
      </c>
      <c r="E145" s="360"/>
      <c r="F145" s="360" t="s">
        <v>4</v>
      </c>
      <c r="G145" s="360"/>
      <c r="H145" s="360" t="s">
        <v>5</v>
      </c>
      <c r="I145" s="360"/>
      <c r="J145" s="360" t="s">
        <v>6</v>
      </c>
      <c r="K145" s="360"/>
      <c r="L145" s="360" t="s">
        <v>7</v>
      </c>
      <c r="M145" s="360"/>
      <c r="N145" s="360" t="s">
        <v>8</v>
      </c>
      <c r="O145" s="360"/>
      <c r="P145" s="361" t="s">
        <v>9</v>
      </c>
      <c r="Q145" s="361"/>
      <c r="R145" s="136"/>
    </row>
    <row r="146" spans="2:18" x14ac:dyDescent="0.2">
      <c r="B146" s="261" t="s">
        <v>12</v>
      </c>
      <c r="C146" s="261" t="s">
        <v>13</v>
      </c>
      <c r="D146" s="261" t="s">
        <v>12</v>
      </c>
      <c r="E146" s="261" t="s">
        <v>13</v>
      </c>
      <c r="F146" s="261" t="s">
        <v>12</v>
      </c>
      <c r="G146" s="261" t="s">
        <v>13</v>
      </c>
      <c r="H146" s="261" t="s">
        <v>12</v>
      </c>
      <c r="I146" s="261" t="s">
        <v>13</v>
      </c>
      <c r="J146" s="261" t="s">
        <v>12</v>
      </c>
      <c r="K146" s="261" t="s">
        <v>13</v>
      </c>
      <c r="L146" s="261" t="s">
        <v>12</v>
      </c>
      <c r="M146" s="261" t="s">
        <v>13</v>
      </c>
      <c r="N146" s="261" t="s">
        <v>12</v>
      </c>
      <c r="O146" s="261" t="s">
        <v>13</v>
      </c>
      <c r="P146" s="261" t="s">
        <v>12</v>
      </c>
      <c r="Q146" s="310" t="s">
        <v>13</v>
      </c>
      <c r="R146" s="136"/>
    </row>
    <row r="147" spans="2:18" x14ac:dyDescent="0.2">
      <c r="B147" s="262">
        <v>0</v>
      </c>
      <c r="C147" s="262">
        <v>0</v>
      </c>
      <c r="D147" s="262">
        <v>0</v>
      </c>
      <c r="E147" s="262">
        <v>0</v>
      </c>
      <c r="F147" s="262">
        <v>0</v>
      </c>
      <c r="G147" s="262">
        <v>0</v>
      </c>
      <c r="H147" s="64">
        <v>0</v>
      </c>
      <c r="I147" s="64">
        <v>0</v>
      </c>
      <c r="J147" s="262">
        <f>'2 lentele'!L219</f>
        <v>598000</v>
      </c>
      <c r="K147" s="262">
        <f>'2 lentele'!Q219</f>
        <v>508300</v>
      </c>
      <c r="L147" s="64">
        <v>0</v>
      </c>
      <c r="M147" s="64">
        <v>0</v>
      </c>
      <c r="N147" s="262">
        <v>0</v>
      </c>
      <c r="O147" s="262">
        <v>0</v>
      </c>
      <c r="P147" s="263">
        <f>B147+D147+F147+H147+J147+L147+N147</f>
        <v>598000</v>
      </c>
      <c r="Q147" s="311">
        <f>C147+E147+G147+I147+K147+M147</f>
        <v>508300</v>
      </c>
      <c r="R147" s="136"/>
    </row>
    <row r="148" spans="2:18" ht="14.1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136"/>
      <c r="Q148" s="75"/>
    </row>
    <row r="149" spans="2:18" ht="14.1" customHeight="1" x14ac:dyDescent="0.2">
      <c r="B149" s="13" t="s">
        <v>409</v>
      </c>
      <c r="C149" s="2" t="s">
        <v>410</v>
      </c>
      <c r="P149" s="136"/>
      <c r="Q149" s="75"/>
    </row>
    <row r="150" spans="2:18" ht="14.1" customHeight="1" x14ac:dyDescent="0.2">
      <c r="B150" s="13" t="s">
        <v>283</v>
      </c>
      <c r="C150" s="2" t="s">
        <v>284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75"/>
      <c r="Q150" s="75"/>
    </row>
    <row r="151" spans="2:18" ht="14.1" customHeight="1" x14ac:dyDescent="0.2">
      <c r="B151" s="1" t="s">
        <v>11</v>
      </c>
      <c r="P151" s="74"/>
      <c r="Q151" s="74"/>
    </row>
    <row r="152" spans="2:18" ht="28.5" customHeight="1" x14ac:dyDescent="0.2">
      <c r="B152" s="356" t="s">
        <v>2</v>
      </c>
      <c r="C152" s="357"/>
      <c r="D152" s="356" t="s">
        <v>3</v>
      </c>
      <c r="E152" s="357"/>
      <c r="F152" s="356" t="s">
        <v>4</v>
      </c>
      <c r="G152" s="357"/>
      <c r="H152" s="356" t="s">
        <v>5</v>
      </c>
      <c r="I152" s="357"/>
      <c r="J152" s="356" t="s">
        <v>6</v>
      </c>
      <c r="K152" s="357"/>
      <c r="L152" s="356" t="s">
        <v>7</v>
      </c>
      <c r="M152" s="357"/>
      <c r="N152" s="356" t="s">
        <v>8</v>
      </c>
      <c r="O152" s="357"/>
      <c r="P152" s="354" t="s">
        <v>9</v>
      </c>
      <c r="Q152" s="355"/>
    </row>
    <row r="153" spans="2:18" ht="14.1" customHeight="1" x14ac:dyDescent="0.2">
      <c r="B153" s="48" t="s">
        <v>12</v>
      </c>
      <c r="C153" s="48" t="s">
        <v>13</v>
      </c>
      <c r="D153" s="48" t="s">
        <v>12</v>
      </c>
      <c r="E153" s="48" t="s">
        <v>13</v>
      </c>
      <c r="F153" s="48" t="s">
        <v>12</v>
      </c>
      <c r="G153" s="48" t="s">
        <v>13</v>
      </c>
      <c r="H153" s="48" t="s">
        <v>12</v>
      </c>
      <c r="I153" s="48" t="s">
        <v>13</v>
      </c>
      <c r="J153" s="48" t="s">
        <v>12</v>
      </c>
      <c r="K153" s="48" t="s">
        <v>13</v>
      </c>
      <c r="L153" s="48" t="s">
        <v>12</v>
      </c>
      <c r="M153" s="48" t="s">
        <v>13</v>
      </c>
      <c r="N153" s="48" t="s">
        <v>12</v>
      </c>
      <c r="O153" s="48" t="s">
        <v>13</v>
      </c>
      <c r="P153" s="69" t="s">
        <v>12</v>
      </c>
      <c r="Q153" s="69" t="s">
        <v>13</v>
      </c>
    </row>
    <row r="154" spans="2:18" ht="14.1" customHeight="1" x14ac:dyDescent="0.2">
      <c r="B154" s="64">
        <v>0</v>
      </c>
      <c r="C154" s="64">
        <v>0</v>
      </c>
      <c r="D154" s="64">
        <v>0</v>
      </c>
      <c r="E154" s="64">
        <v>0</v>
      </c>
      <c r="F154" s="64">
        <v>0</v>
      </c>
      <c r="G154" s="64">
        <v>0</v>
      </c>
      <c r="H154" s="64">
        <v>0</v>
      </c>
      <c r="I154" s="64">
        <f>'2 lentele'!P227</f>
        <v>0</v>
      </c>
      <c r="J154" s="64">
        <f>'2 lentele'!L226+'2 lentele'!L227+'2 lentele'!L228+'2 lentele'!L229+'2 lentele'!L230+'2 lentele'!L231</f>
        <v>4298132.47</v>
      </c>
      <c r="K154" s="64">
        <f>'2 lentele'!Q226+'2 lentele'!Q227+'2 lentele'!Q228+'2 lentele'!Q229+'2 lentele'!Q230+'2 lentele'!Q231</f>
        <v>3653414</v>
      </c>
      <c r="L154" s="64">
        <v>0</v>
      </c>
      <c r="M154" s="64">
        <v>0</v>
      </c>
      <c r="N154" s="64">
        <v>0</v>
      </c>
      <c r="O154" s="64">
        <v>0</v>
      </c>
      <c r="P154" s="70">
        <f>B154+D154+F154+H154+J154+L154+N154</f>
        <v>4298132.47</v>
      </c>
      <c r="Q154" s="71">
        <f>C154+E154+G154+I154+K154+M154+O154</f>
        <v>3653414</v>
      </c>
    </row>
    <row r="155" spans="2:18" ht="14.1" customHeight="1" x14ac:dyDescent="0.2">
      <c r="P155" s="74"/>
      <c r="Q155" s="74"/>
    </row>
    <row r="156" spans="2:18" ht="14.1" customHeight="1" x14ac:dyDescent="0.2">
      <c r="B156" s="13" t="s">
        <v>304</v>
      </c>
      <c r="C156" s="55" t="s">
        <v>303</v>
      </c>
      <c r="P156" s="74"/>
      <c r="Q156" s="74"/>
    </row>
    <row r="157" spans="2:18" ht="14.1" customHeight="1" x14ac:dyDescent="0.2">
      <c r="B157" s="1" t="s">
        <v>11</v>
      </c>
      <c r="P157" s="74"/>
      <c r="Q157" s="74"/>
    </row>
    <row r="158" spans="2:18" ht="14.1" customHeight="1" x14ac:dyDescent="0.2">
      <c r="B158" s="356" t="s">
        <v>2</v>
      </c>
      <c r="C158" s="357"/>
      <c r="D158" s="356" t="s">
        <v>3</v>
      </c>
      <c r="E158" s="357"/>
      <c r="F158" s="356" t="s">
        <v>4</v>
      </c>
      <c r="G158" s="357"/>
      <c r="H158" s="356" t="s">
        <v>5</v>
      </c>
      <c r="I158" s="357"/>
      <c r="J158" s="356" t="s">
        <v>6</v>
      </c>
      <c r="K158" s="357"/>
      <c r="L158" s="356" t="s">
        <v>7</v>
      </c>
      <c r="M158" s="357"/>
      <c r="N158" s="356" t="s">
        <v>8</v>
      </c>
      <c r="O158" s="357"/>
      <c r="P158" s="354" t="s">
        <v>9</v>
      </c>
      <c r="Q158" s="355"/>
    </row>
    <row r="159" spans="2:18" ht="14.1" customHeight="1" x14ac:dyDescent="0.2">
      <c r="B159" s="48" t="s">
        <v>12</v>
      </c>
      <c r="C159" s="48" t="s">
        <v>13</v>
      </c>
      <c r="D159" s="48" t="s">
        <v>12</v>
      </c>
      <c r="E159" s="48" t="s">
        <v>13</v>
      </c>
      <c r="F159" s="48" t="s">
        <v>12</v>
      </c>
      <c r="G159" s="48" t="s">
        <v>13</v>
      </c>
      <c r="H159" s="48" t="s">
        <v>12</v>
      </c>
      <c r="I159" s="48" t="s">
        <v>13</v>
      </c>
      <c r="J159" s="48" t="s">
        <v>12</v>
      </c>
      <c r="K159" s="48" t="s">
        <v>13</v>
      </c>
      <c r="L159" s="48" t="s">
        <v>12</v>
      </c>
      <c r="M159" s="48" t="s">
        <v>13</v>
      </c>
      <c r="N159" s="48" t="s">
        <v>12</v>
      </c>
      <c r="O159" s="48" t="s">
        <v>13</v>
      </c>
      <c r="P159" s="69" t="s">
        <v>12</v>
      </c>
      <c r="Q159" s="69" t="s">
        <v>13</v>
      </c>
    </row>
    <row r="160" spans="2:18" ht="14.1" customHeight="1" x14ac:dyDescent="0.2">
      <c r="B160" s="64">
        <v>0</v>
      </c>
      <c r="C160" s="64">
        <v>0</v>
      </c>
      <c r="D160" s="64">
        <v>0</v>
      </c>
      <c r="E160" s="64">
        <v>0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70">
        <v>4865298</v>
      </c>
      <c r="Q160" s="71">
        <v>3892238</v>
      </c>
    </row>
    <row r="161" spans="2:17" ht="14.1" customHeight="1" x14ac:dyDescent="0.2">
      <c r="P161" s="74"/>
      <c r="Q161" s="74"/>
    </row>
    <row r="162" spans="2:17" ht="14.1" customHeight="1" x14ac:dyDescent="0.2">
      <c r="B162" s="13" t="s">
        <v>449</v>
      </c>
      <c r="C162" s="2" t="s">
        <v>450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09"/>
    </row>
    <row r="163" spans="2:17" ht="14.1" customHeight="1" x14ac:dyDescent="0.2">
      <c r="B163" s="13" t="s">
        <v>451</v>
      </c>
      <c r="C163" s="2" t="s">
        <v>452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09"/>
    </row>
    <row r="164" spans="2:17" ht="14.1" customHeight="1" x14ac:dyDescent="0.2">
      <c r="B164" s="13" t="s">
        <v>453</v>
      </c>
      <c r="C164" s="2" t="s">
        <v>454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09"/>
    </row>
    <row r="165" spans="2:17" ht="14.1" customHeight="1" x14ac:dyDescent="0.2">
      <c r="B165" s="1" t="s">
        <v>11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09"/>
    </row>
    <row r="166" spans="2:17" ht="14.1" customHeight="1" x14ac:dyDescent="0.2">
      <c r="B166" s="358" t="s">
        <v>2</v>
      </c>
      <c r="C166" s="358"/>
      <c r="D166" s="358" t="s">
        <v>3</v>
      </c>
      <c r="E166" s="358"/>
      <c r="F166" s="358" t="s">
        <v>4</v>
      </c>
      <c r="G166" s="358"/>
      <c r="H166" s="358" t="s">
        <v>5</v>
      </c>
      <c r="I166" s="358"/>
      <c r="J166" s="358" t="s">
        <v>6</v>
      </c>
      <c r="K166" s="358"/>
      <c r="L166" s="358" t="s">
        <v>7</v>
      </c>
      <c r="M166" s="358"/>
      <c r="N166" s="358" t="s">
        <v>8</v>
      </c>
      <c r="O166" s="358"/>
      <c r="P166" s="362" t="s">
        <v>9</v>
      </c>
      <c r="Q166" s="362"/>
    </row>
    <row r="167" spans="2:17" ht="14.1" customHeight="1" x14ac:dyDescent="0.2">
      <c r="B167" s="63" t="s">
        <v>12</v>
      </c>
      <c r="C167" s="63" t="s">
        <v>13</v>
      </c>
      <c r="D167" s="63" t="s">
        <v>12</v>
      </c>
      <c r="E167" s="63" t="s">
        <v>13</v>
      </c>
      <c r="F167" s="63" t="s">
        <v>12</v>
      </c>
      <c r="G167" s="63" t="s">
        <v>13</v>
      </c>
      <c r="H167" s="63" t="s">
        <v>12</v>
      </c>
      <c r="I167" s="63" t="s">
        <v>13</v>
      </c>
      <c r="J167" s="63" t="s">
        <v>12</v>
      </c>
      <c r="K167" s="63" t="s">
        <v>13</v>
      </c>
      <c r="L167" s="63" t="s">
        <v>12</v>
      </c>
      <c r="M167" s="63" t="s">
        <v>13</v>
      </c>
      <c r="N167" s="63" t="s">
        <v>12</v>
      </c>
      <c r="O167" s="63" t="s">
        <v>13</v>
      </c>
      <c r="P167" s="63" t="s">
        <v>12</v>
      </c>
      <c r="Q167" s="69" t="s">
        <v>13</v>
      </c>
    </row>
    <row r="168" spans="2:17" ht="14.1" customHeight="1" x14ac:dyDescent="0.2">
      <c r="B168" s="64">
        <v>0</v>
      </c>
      <c r="C168" s="64">
        <v>0</v>
      </c>
      <c r="D168" s="64">
        <v>0</v>
      </c>
      <c r="E168" s="64">
        <v>0</v>
      </c>
      <c r="F168" s="64">
        <v>0</v>
      </c>
      <c r="G168" s="64">
        <v>0</v>
      </c>
      <c r="H168" s="117">
        <v>235297.73</v>
      </c>
      <c r="I168" s="64">
        <v>200003.07</v>
      </c>
      <c r="J168" s="64">
        <v>342733.49</v>
      </c>
      <c r="K168" s="64">
        <v>291323.46000000002</v>
      </c>
      <c r="L168" s="64">
        <v>0</v>
      </c>
      <c r="M168" s="64">
        <v>0</v>
      </c>
      <c r="N168" s="64">
        <v>0</v>
      </c>
      <c r="O168" s="64">
        <v>0</v>
      </c>
      <c r="P168" s="117">
        <v>578031.22</v>
      </c>
      <c r="Q168" s="71">
        <v>491326.53</v>
      </c>
    </row>
    <row r="169" spans="2:17" ht="14.1" customHeight="1" x14ac:dyDescent="0.2">
      <c r="P169" s="74"/>
      <c r="Q169" s="74"/>
    </row>
    <row r="170" spans="2:17" ht="14.1" customHeight="1" x14ac:dyDescent="0.2">
      <c r="P170" s="74"/>
      <c r="Q170" s="74"/>
    </row>
    <row r="171" spans="2:17" ht="14.1" customHeight="1" x14ac:dyDescent="0.2">
      <c r="B171" s="363" t="s">
        <v>301</v>
      </c>
      <c r="C171" s="364"/>
      <c r="D171" s="364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78"/>
      <c r="Q171" s="79"/>
    </row>
    <row r="172" spans="2:17" ht="14.1" customHeight="1" x14ac:dyDescent="0.2">
      <c r="B172" s="356">
        <v>2014</v>
      </c>
      <c r="C172" s="357"/>
      <c r="D172" s="356">
        <v>2015</v>
      </c>
      <c r="E172" s="357"/>
      <c r="F172" s="356">
        <v>2016</v>
      </c>
      <c r="G172" s="357"/>
      <c r="H172" s="356">
        <v>2017</v>
      </c>
      <c r="I172" s="357"/>
      <c r="J172" s="356">
        <v>2018</v>
      </c>
      <c r="K172" s="357"/>
      <c r="L172" s="356">
        <v>2019</v>
      </c>
      <c r="M172" s="357"/>
      <c r="N172" s="356">
        <v>2020</v>
      </c>
      <c r="O172" s="357"/>
      <c r="P172" s="354" t="s">
        <v>9</v>
      </c>
      <c r="Q172" s="355"/>
    </row>
    <row r="173" spans="2:17" ht="14.1" customHeight="1" x14ac:dyDescent="0.2">
      <c r="B173" s="48" t="s">
        <v>12</v>
      </c>
      <c r="C173" s="48" t="s">
        <v>13</v>
      </c>
      <c r="D173" s="48" t="s">
        <v>12</v>
      </c>
      <c r="E173" s="48" t="s">
        <v>13</v>
      </c>
      <c r="F173" s="48" t="s">
        <v>12</v>
      </c>
      <c r="G173" s="48" t="s">
        <v>13</v>
      </c>
      <c r="H173" s="48" t="s">
        <v>12</v>
      </c>
      <c r="I173" s="48" t="s">
        <v>13</v>
      </c>
      <c r="J173" s="48" t="s">
        <v>12</v>
      </c>
      <c r="K173" s="48" t="s">
        <v>13</v>
      </c>
      <c r="L173" s="48" t="s">
        <v>12</v>
      </c>
      <c r="M173" s="48" t="s">
        <v>13</v>
      </c>
      <c r="N173" s="48" t="s">
        <v>12</v>
      </c>
      <c r="O173" s="48" t="s">
        <v>13</v>
      </c>
      <c r="P173" s="69" t="s">
        <v>12</v>
      </c>
      <c r="Q173" s="69" t="s">
        <v>13</v>
      </c>
    </row>
    <row r="174" spans="2:17" ht="14.1" customHeight="1" x14ac:dyDescent="0.2">
      <c r="B174" s="66">
        <f t="shared" ref="B174:Q174" si="0">B13+B19+B25+B33+B39++B48+B55+B67+B74+B82+B88+B94+B101+B108+B114+B120+B126+B134+B140+B147+B154+B160+B168</f>
        <v>0</v>
      </c>
      <c r="C174" s="66">
        <f t="shared" si="0"/>
        <v>0</v>
      </c>
      <c r="D174" s="66">
        <f t="shared" si="0"/>
        <v>0</v>
      </c>
      <c r="E174" s="66">
        <f t="shared" si="0"/>
        <v>0</v>
      </c>
      <c r="F174" s="66">
        <f t="shared" si="0"/>
        <v>15068529.59</v>
      </c>
      <c r="G174" s="66">
        <f t="shared" si="0"/>
        <v>11042096.48</v>
      </c>
      <c r="H174" s="66">
        <f t="shared" si="0"/>
        <v>14041092.940000001</v>
      </c>
      <c r="I174" s="66">
        <f t="shared" si="0"/>
        <v>11934928.330000002</v>
      </c>
      <c r="J174" s="66">
        <f t="shared" si="0"/>
        <v>20907581.689999998</v>
      </c>
      <c r="K174" s="66">
        <f t="shared" si="0"/>
        <v>17379833.75</v>
      </c>
      <c r="L174" s="66">
        <f t="shared" si="0"/>
        <v>296430.61</v>
      </c>
      <c r="M174" s="66">
        <f t="shared" si="0"/>
        <v>251966.01</v>
      </c>
      <c r="N174" s="66">
        <f t="shared" si="0"/>
        <v>0</v>
      </c>
      <c r="O174" s="66">
        <f t="shared" si="0"/>
        <v>0</v>
      </c>
      <c r="P174" s="66">
        <f t="shared" si="0"/>
        <v>55178932.830000006</v>
      </c>
      <c r="Q174" s="312">
        <f t="shared" si="0"/>
        <v>44501062.570000008</v>
      </c>
    </row>
    <row r="176" spans="2:17" x14ac:dyDescent="0.2">
      <c r="P176" s="61"/>
      <c r="Q176" s="313"/>
    </row>
    <row r="177" spans="16:17" x14ac:dyDescent="0.2">
      <c r="P177" s="61"/>
      <c r="Q177" s="313"/>
    </row>
    <row r="178" spans="16:17" x14ac:dyDescent="0.2">
      <c r="P178" s="61"/>
      <c r="Q178" s="313"/>
    </row>
    <row r="179" spans="16:17" x14ac:dyDescent="0.2">
      <c r="P179" s="61"/>
      <c r="Q179" s="313"/>
    </row>
    <row r="181" spans="16:17" x14ac:dyDescent="0.2">
      <c r="P181" s="61"/>
    </row>
  </sheetData>
  <mergeCells count="202">
    <mergeCell ref="B59:C59"/>
    <mergeCell ref="D59:E59"/>
    <mergeCell ref="F59:G59"/>
    <mergeCell ref="H59:I59"/>
    <mergeCell ref="J59:K59"/>
    <mergeCell ref="L59:M59"/>
    <mergeCell ref="N59:O59"/>
    <mergeCell ref="P59:Q59"/>
    <mergeCell ref="P86:Q86"/>
    <mergeCell ref="B86:C86"/>
    <mergeCell ref="D86:E86"/>
    <mergeCell ref="F86:G86"/>
    <mergeCell ref="H86:I86"/>
    <mergeCell ref="J86:K86"/>
    <mergeCell ref="B65:C65"/>
    <mergeCell ref="D65:E65"/>
    <mergeCell ref="F65:G65"/>
    <mergeCell ref="H65:I65"/>
    <mergeCell ref="J65:K65"/>
    <mergeCell ref="B72:C72"/>
    <mergeCell ref="D72:E72"/>
    <mergeCell ref="F72:G72"/>
    <mergeCell ref="H72:I72"/>
    <mergeCell ref="J72:K72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J17:K17"/>
    <mergeCell ref="P80:Q80"/>
    <mergeCell ref="L23:M23"/>
    <mergeCell ref="N23:O23"/>
    <mergeCell ref="P23:Q23"/>
    <mergeCell ref="N53:O53"/>
    <mergeCell ref="P53:Q53"/>
    <mergeCell ref="L65:M65"/>
    <mergeCell ref="N65:O65"/>
    <mergeCell ref="P65:Q65"/>
    <mergeCell ref="L72:M72"/>
    <mergeCell ref="N72:O72"/>
    <mergeCell ref="P72:Q72"/>
    <mergeCell ref="J92:K92"/>
    <mergeCell ref="B1:Q1"/>
    <mergeCell ref="B11:C11"/>
    <mergeCell ref="D11:E11"/>
    <mergeCell ref="F11:G11"/>
    <mergeCell ref="H11:I11"/>
    <mergeCell ref="J11:K11"/>
    <mergeCell ref="L11:M11"/>
    <mergeCell ref="N11:O11"/>
    <mergeCell ref="P11:Q11"/>
    <mergeCell ref="J31:K31"/>
    <mergeCell ref="L46:M46"/>
    <mergeCell ref="N46:O46"/>
    <mergeCell ref="P46:Q46"/>
    <mergeCell ref="B53:C53"/>
    <mergeCell ref="B46:C46"/>
    <mergeCell ref="D46:E46"/>
    <mergeCell ref="F46:G46"/>
    <mergeCell ref="H46:I46"/>
    <mergeCell ref="J46:K46"/>
    <mergeCell ref="L17:M17"/>
    <mergeCell ref="N17:O17"/>
    <mergeCell ref="P17:Q17"/>
    <mergeCell ref="N80:O80"/>
    <mergeCell ref="L92:M92"/>
    <mergeCell ref="N92:O92"/>
    <mergeCell ref="P92:Q92"/>
    <mergeCell ref="D53:E53"/>
    <mergeCell ref="F53:G53"/>
    <mergeCell ref="H53:I53"/>
    <mergeCell ref="J53:K53"/>
    <mergeCell ref="L53:M53"/>
    <mergeCell ref="B171:D171"/>
    <mergeCell ref="B80:C80"/>
    <mergeCell ref="D80:E80"/>
    <mergeCell ref="F80:G80"/>
    <mergeCell ref="H80:I80"/>
    <mergeCell ref="J80:K80"/>
    <mergeCell ref="L80:M80"/>
    <mergeCell ref="L86:M86"/>
    <mergeCell ref="N86:O86"/>
    <mergeCell ref="B99:C99"/>
    <mergeCell ref="D99:E99"/>
    <mergeCell ref="F99:G99"/>
    <mergeCell ref="B92:C92"/>
    <mergeCell ref="D92:E92"/>
    <mergeCell ref="F92:G92"/>
    <mergeCell ref="H92:I92"/>
    <mergeCell ref="L31:M31"/>
    <mergeCell ref="N31:O31"/>
    <mergeCell ref="P31:Q31"/>
    <mergeCell ref="B37:C37"/>
    <mergeCell ref="D37:E37"/>
    <mergeCell ref="F37:G37"/>
    <mergeCell ref="H37:I37"/>
    <mergeCell ref="J37:K37"/>
    <mergeCell ref="L37:M37"/>
    <mergeCell ref="N37:O37"/>
    <mergeCell ref="P37:Q37"/>
    <mergeCell ref="B31:C31"/>
    <mergeCell ref="D31:E31"/>
    <mergeCell ref="F31:G31"/>
    <mergeCell ref="H31:I31"/>
    <mergeCell ref="H118:I118"/>
    <mergeCell ref="J118:K118"/>
    <mergeCell ref="L112:M112"/>
    <mergeCell ref="N112:O112"/>
    <mergeCell ref="P112:Q112"/>
    <mergeCell ref="B112:C112"/>
    <mergeCell ref="D112:E112"/>
    <mergeCell ref="F112:G112"/>
    <mergeCell ref="P172:Q172"/>
    <mergeCell ref="B172:C172"/>
    <mergeCell ref="D172:E172"/>
    <mergeCell ref="F172:G172"/>
    <mergeCell ref="H172:I172"/>
    <mergeCell ref="J172:K172"/>
    <mergeCell ref="L172:M172"/>
    <mergeCell ref="N172:O172"/>
    <mergeCell ref="F106:G106"/>
    <mergeCell ref="H106:I106"/>
    <mergeCell ref="J106:K106"/>
    <mergeCell ref="L158:M158"/>
    <mergeCell ref="N158:O158"/>
    <mergeCell ref="P158:Q158"/>
    <mergeCell ref="B152:C152"/>
    <mergeCell ref="D152:E152"/>
    <mergeCell ref="F152:G152"/>
    <mergeCell ref="H152:I152"/>
    <mergeCell ref="J152:K152"/>
    <mergeCell ref="B132:C132"/>
    <mergeCell ref="D132:E132"/>
    <mergeCell ref="F132:G132"/>
    <mergeCell ref="H132:I132"/>
    <mergeCell ref="J132:K132"/>
    <mergeCell ref="L132:M132"/>
    <mergeCell ref="N132:O132"/>
    <mergeCell ref="P132:Q132"/>
    <mergeCell ref="B145:C145"/>
    <mergeCell ref="D145:E145"/>
    <mergeCell ref="F145:G145"/>
    <mergeCell ref="D118:E118"/>
    <mergeCell ref="F118:G118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58:C158"/>
    <mergeCell ref="D158:E158"/>
    <mergeCell ref="F158:G158"/>
    <mergeCell ref="H158:I158"/>
    <mergeCell ref="J158:K158"/>
    <mergeCell ref="B138:C138"/>
    <mergeCell ref="D138:E138"/>
    <mergeCell ref="F138:G138"/>
    <mergeCell ref="H138:I138"/>
    <mergeCell ref="J138:K138"/>
    <mergeCell ref="L138:M138"/>
    <mergeCell ref="N138:O138"/>
    <mergeCell ref="P138:Q138"/>
    <mergeCell ref="L152:M152"/>
    <mergeCell ref="N152:O152"/>
    <mergeCell ref="P152:Q152"/>
    <mergeCell ref="H145:I145"/>
    <mergeCell ref="J145:K145"/>
    <mergeCell ref="L145:M145"/>
    <mergeCell ref="N145:O145"/>
    <mergeCell ref="P145:Q145"/>
    <mergeCell ref="P99:Q99"/>
    <mergeCell ref="N106:O106"/>
    <mergeCell ref="P106:Q106"/>
    <mergeCell ref="L118:M118"/>
    <mergeCell ref="N118:O118"/>
    <mergeCell ref="P118:Q118"/>
    <mergeCell ref="B118:C118"/>
    <mergeCell ref="B124:C124"/>
    <mergeCell ref="D124:E124"/>
    <mergeCell ref="F124:G124"/>
    <mergeCell ref="H124:I124"/>
    <mergeCell ref="J124:K124"/>
    <mergeCell ref="L124:M124"/>
    <mergeCell ref="N124:O124"/>
    <mergeCell ref="P124:Q124"/>
    <mergeCell ref="H112:I112"/>
    <mergeCell ref="J112:K112"/>
    <mergeCell ref="H99:I99"/>
    <mergeCell ref="J99:K99"/>
    <mergeCell ref="L99:M99"/>
    <mergeCell ref="N99:O99"/>
    <mergeCell ref="L106:M106"/>
    <mergeCell ref="B106:C106"/>
    <mergeCell ref="D106:E106"/>
  </mergeCells>
  <pageMargins left="0.23622047244094491" right="0.23622047244094491" top="0.74803149606299213" bottom="0.74803149606299213" header="0.31496062992125984" footer="0.31496062992125984"/>
  <pageSetup paperSize="9" scale="67" fitToHeight="6" orientation="landscape" r:id="rId1"/>
  <rowBreaks count="3" manualBreakCount="3">
    <brk id="40" max="16383" man="1"/>
    <brk id="89" max="16383" man="1"/>
    <brk id="135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M46"/>
  <sheetViews>
    <sheetView workbookViewId="0">
      <pane ySplit="4" topLeftCell="A5" activePane="bottomLeft" state="frozen"/>
      <selection pane="bottomLeft" activeCell="B9" sqref="B9"/>
    </sheetView>
  </sheetViews>
  <sheetFormatPr defaultRowHeight="15" x14ac:dyDescent="0.25"/>
  <cols>
    <col min="2" max="2" width="46.7109375" customWidth="1"/>
    <col min="9" max="9" width="9.42578125" bestFit="1" customWidth="1"/>
    <col min="10" max="10" width="10.42578125" bestFit="1" customWidth="1"/>
    <col min="12" max="12" width="10.42578125" bestFit="1" customWidth="1"/>
  </cols>
  <sheetData>
    <row r="2" spans="1:13" ht="15.75" x14ac:dyDescent="0.25">
      <c r="A2" s="141" t="s">
        <v>442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5.75" x14ac:dyDescent="0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5.75" x14ac:dyDescent="0.25">
      <c r="A4" s="142" t="s">
        <v>71</v>
      </c>
      <c r="B4" s="143" t="s">
        <v>438</v>
      </c>
      <c r="C4" s="144" t="s">
        <v>2</v>
      </c>
      <c r="D4" s="144" t="s">
        <v>3</v>
      </c>
      <c r="E4" s="144" t="s">
        <v>4</v>
      </c>
      <c r="F4" s="144" t="s">
        <v>5</v>
      </c>
      <c r="G4" s="144" t="s">
        <v>6</v>
      </c>
      <c r="H4" s="144" t="s">
        <v>7</v>
      </c>
      <c r="I4" s="144" t="s">
        <v>8</v>
      </c>
      <c r="J4" s="144" t="s">
        <v>439</v>
      </c>
      <c r="K4" s="144" t="s">
        <v>440</v>
      </c>
      <c r="L4" s="144" t="s">
        <v>441</v>
      </c>
      <c r="M4" s="140"/>
    </row>
    <row r="5" spans="1:13" ht="45" x14ac:dyDescent="0.25">
      <c r="A5" s="145" t="s">
        <v>323</v>
      </c>
      <c r="B5" s="146" t="s">
        <v>322</v>
      </c>
      <c r="C5" s="147">
        <f>Stebesena_4!C6</f>
        <v>0</v>
      </c>
      <c r="D5" s="147">
        <f>C5+Stebesena_4!D6</f>
        <v>0</v>
      </c>
      <c r="E5" s="147">
        <f>D5+Stebesena_4!E6</f>
        <v>0</v>
      </c>
      <c r="F5" s="147">
        <f>E5+Stebesena_4!F6</f>
        <v>0</v>
      </c>
      <c r="G5" s="147">
        <f>F5+Stebesena_4!G6</f>
        <v>0</v>
      </c>
      <c r="H5" s="147">
        <f>G5+Stebesena_4!H6</f>
        <v>3727</v>
      </c>
      <c r="I5" s="147">
        <f>H5+Stebesena_4!I6</f>
        <v>3727</v>
      </c>
      <c r="J5" s="147">
        <f>I5+Stebesena_4!J6</f>
        <v>4327</v>
      </c>
      <c r="K5" s="147">
        <f>J5+Stebesena_4!K6</f>
        <v>4327</v>
      </c>
      <c r="L5" s="147">
        <f>K5+Stebesena_4!L6</f>
        <v>4327</v>
      </c>
      <c r="M5" s="180"/>
    </row>
    <row r="6" spans="1:13" s="328" customFormat="1" ht="15.75" x14ac:dyDescent="0.25">
      <c r="A6" s="153" t="s">
        <v>336</v>
      </c>
      <c r="B6" s="154" t="s">
        <v>370</v>
      </c>
      <c r="C6" s="337">
        <f>Stebesena_4!C7</f>
        <v>0</v>
      </c>
      <c r="D6" s="337">
        <f>C6+Stebesena_4!D7</f>
        <v>0</v>
      </c>
      <c r="E6" s="337">
        <f>D6+Stebesena_4!E7</f>
        <v>0</v>
      </c>
      <c r="F6" s="337">
        <f>E6+Stebesena_4!F7</f>
        <v>0</v>
      </c>
      <c r="G6" s="337">
        <f>F6+Stebesena_4!G7</f>
        <v>0</v>
      </c>
      <c r="H6" s="337">
        <v>0</v>
      </c>
      <c r="I6" s="339">
        <f>H6+Stebesena_4!I7</f>
        <v>2.375</v>
      </c>
      <c r="J6" s="375">
        <f>I6+Stebesena_4!J7</f>
        <v>6.4</v>
      </c>
      <c r="K6" s="375">
        <f>J6+Stebesena_4!K7</f>
        <v>6.4</v>
      </c>
      <c r="L6" s="375">
        <f>K6+Stebesena_4!L7</f>
        <v>6.4</v>
      </c>
      <c r="M6" s="340"/>
    </row>
    <row r="7" spans="1:13" s="328" customFormat="1" ht="30" x14ac:dyDescent="0.25">
      <c r="A7" s="337" t="s">
        <v>708</v>
      </c>
      <c r="B7" s="338" t="s">
        <v>709</v>
      </c>
      <c r="C7" s="337">
        <v>0</v>
      </c>
      <c r="D7" s="337">
        <v>0</v>
      </c>
      <c r="E7" s="337">
        <v>0</v>
      </c>
      <c r="F7" s="337">
        <v>0</v>
      </c>
      <c r="G7" s="337">
        <v>0</v>
      </c>
      <c r="H7" s="337">
        <f>G7+Stebesena_4!H8</f>
        <v>38531</v>
      </c>
      <c r="I7" s="339">
        <f>H7+Stebesena_4!I8</f>
        <v>54427</v>
      </c>
      <c r="J7" s="339">
        <f>I7+Stebesena_4!J8</f>
        <v>72522</v>
      </c>
      <c r="K7" s="339">
        <f>J7+Stebesena_4!K8</f>
        <v>72522</v>
      </c>
      <c r="L7" s="339">
        <f>K7+Stebesena_4!L8</f>
        <v>72522</v>
      </c>
      <c r="M7" s="340"/>
    </row>
    <row r="8" spans="1:13" ht="30" x14ac:dyDescent="0.25">
      <c r="A8" s="145" t="s">
        <v>363</v>
      </c>
      <c r="B8" s="146" t="s">
        <v>364</v>
      </c>
      <c r="C8" s="147">
        <f>Stebesena_4!C9</f>
        <v>0</v>
      </c>
      <c r="D8" s="147">
        <f>C8+Stebesena_4!D9</f>
        <v>0</v>
      </c>
      <c r="E8" s="147">
        <f>D8+Stebesena_4!E9</f>
        <v>0</v>
      </c>
      <c r="F8" s="147">
        <f>E8+Stebesena_4!F9</f>
        <v>8000</v>
      </c>
      <c r="G8" s="147">
        <f>F8+Stebesena_4!G9</f>
        <v>8000</v>
      </c>
      <c r="H8" s="147">
        <f>G8+Stebesena_4!H9</f>
        <v>14588</v>
      </c>
      <c r="I8" s="147">
        <f>H8+Stebesena_4!I9</f>
        <v>57988</v>
      </c>
      <c r="J8" s="147">
        <f>I8+Stebesena_4!J9</f>
        <v>77988</v>
      </c>
      <c r="K8" s="147">
        <f>J8+Stebesena_4!K9</f>
        <v>77988</v>
      </c>
      <c r="L8" s="147">
        <f>K8+Stebesena_4!L9</f>
        <v>77988</v>
      </c>
      <c r="M8" s="180"/>
    </row>
    <row r="9" spans="1:13" ht="30" x14ac:dyDescent="0.25">
      <c r="A9" s="145" t="s">
        <v>345</v>
      </c>
      <c r="B9" s="146" t="s">
        <v>371</v>
      </c>
      <c r="C9" s="147">
        <f>Stebesena_4!C10</f>
        <v>0</v>
      </c>
      <c r="D9" s="147">
        <f>C9+Stebesena_4!D10</f>
        <v>0</v>
      </c>
      <c r="E9" s="147">
        <f>D9+Stebesena_4!E10</f>
        <v>0</v>
      </c>
      <c r="F9" s="147">
        <f>E9+Stebesena_4!F10</f>
        <v>0</v>
      </c>
      <c r="G9" s="147">
        <f>F9+Stebesena_4!G10</f>
        <v>0</v>
      </c>
      <c r="H9" s="147">
        <f>G9+Stebesena_4!H10</f>
        <v>0</v>
      </c>
      <c r="I9" s="147">
        <f>H9+Stebesena_4!I10</f>
        <v>20</v>
      </c>
      <c r="J9" s="147">
        <f>I9+Stebesena_4!J10</f>
        <v>20</v>
      </c>
      <c r="K9" s="147">
        <f>J9+Stebesena_4!K10</f>
        <v>20</v>
      </c>
      <c r="L9" s="147">
        <f>K9+Stebesena_4!L10</f>
        <v>20</v>
      </c>
      <c r="M9" s="180"/>
    </row>
    <row r="10" spans="1:13" ht="45" x14ac:dyDescent="0.25">
      <c r="A10" s="145" t="s">
        <v>349</v>
      </c>
      <c r="B10" s="146" t="s">
        <v>350</v>
      </c>
      <c r="C10" s="147">
        <f>Stebesena_4!C11</f>
        <v>0</v>
      </c>
      <c r="D10" s="147">
        <f>C10+Stebesena_4!D11</f>
        <v>0</v>
      </c>
      <c r="E10" s="147">
        <f>D10+Stebesena_4!E11</f>
        <v>0</v>
      </c>
      <c r="F10" s="147">
        <f>E10+Stebesena_4!F11</f>
        <v>0</v>
      </c>
      <c r="G10" s="147">
        <f>F10+Stebesena_4!G11</f>
        <v>0</v>
      </c>
      <c r="H10" s="147">
        <f>G10+Stebesena_4!H11</f>
        <v>1008</v>
      </c>
      <c r="I10" s="147">
        <f>H10+Stebesena_4!I11</f>
        <v>1008</v>
      </c>
      <c r="J10" s="147">
        <f>I10+Stebesena_4!J11</f>
        <v>1008</v>
      </c>
      <c r="K10" s="147">
        <f>J10+Stebesena_4!K11</f>
        <v>1008</v>
      </c>
      <c r="L10" s="147">
        <f>K10+Stebesena_4!L11</f>
        <v>1008</v>
      </c>
      <c r="M10" s="180"/>
    </row>
    <row r="11" spans="1:13" ht="45" x14ac:dyDescent="0.25">
      <c r="A11" s="145" t="s">
        <v>351</v>
      </c>
      <c r="B11" s="146" t="s">
        <v>352</v>
      </c>
      <c r="C11" s="147">
        <f>Stebesena_4!C12</f>
        <v>0</v>
      </c>
      <c r="D11" s="147">
        <f>C11+Stebesena_4!D12</f>
        <v>0</v>
      </c>
      <c r="E11" s="147">
        <f>D11+Stebesena_4!E12</f>
        <v>0</v>
      </c>
      <c r="F11" s="147">
        <f>E11+Stebesena_4!F12</f>
        <v>0</v>
      </c>
      <c r="G11" s="147">
        <f>F11+Stebesena_4!G12</f>
        <v>0</v>
      </c>
      <c r="H11" s="147">
        <f>G11+Stebesena_4!H12</f>
        <v>4759</v>
      </c>
      <c r="I11" s="147">
        <f>H11+Stebesena_4!I12</f>
        <v>4759</v>
      </c>
      <c r="J11" s="147">
        <f>I11+Stebesena_4!J12</f>
        <v>4759</v>
      </c>
      <c r="K11" s="147">
        <f>J11+Stebesena_4!K12</f>
        <v>4759</v>
      </c>
      <c r="L11" s="147">
        <f>K11+Stebesena_4!L12</f>
        <v>4759</v>
      </c>
      <c r="M11" s="180"/>
    </row>
    <row r="12" spans="1:13" ht="45" x14ac:dyDescent="0.25">
      <c r="A12" s="145" t="s">
        <v>353</v>
      </c>
      <c r="B12" s="146" t="s">
        <v>372</v>
      </c>
      <c r="C12" s="147">
        <f>Stebesena_4!C13</f>
        <v>0</v>
      </c>
      <c r="D12" s="147">
        <f>C12+Stebesena_4!D13</f>
        <v>0</v>
      </c>
      <c r="E12" s="147">
        <f>D12+Stebesena_4!E13</f>
        <v>0</v>
      </c>
      <c r="F12" s="147">
        <f>E12+Stebesena_4!F13</f>
        <v>0</v>
      </c>
      <c r="G12" s="147">
        <f>F12+Stebesena_4!G13</f>
        <v>0</v>
      </c>
      <c r="H12" s="147">
        <f>G12+Stebesena_4!H13</f>
        <v>1737</v>
      </c>
      <c r="I12" s="147">
        <f>H12+Stebesena_4!I13</f>
        <v>1737</v>
      </c>
      <c r="J12" s="147">
        <f>I12+Stebesena_4!J13</f>
        <v>1737</v>
      </c>
      <c r="K12" s="147">
        <f>J12+Stebesena_4!K13</f>
        <v>1737</v>
      </c>
      <c r="L12" s="147">
        <f>K12+Stebesena_4!L13</f>
        <v>1737</v>
      </c>
      <c r="M12" s="180"/>
    </row>
    <row r="13" spans="1:13" ht="45" x14ac:dyDescent="0.25">
      <c r="A13" s="145" t="s">
        <v>355</v>
      </c>
      <c r="B13" s="146" t="s">
        <v>356</v>
      </c>
      <c r="C13" s="147">
        <f>Stebesena_4!C14</f>
        <v>0</v>
      </c>
      <c r="D13" s="147">
        <f>C13+Stebesena_4!D14</f>
        <v>0</v>
      </c>
      <c r="E13" s="147">
        <f>D13+Stebesena_4!E14</f>
        <v>0</v>
      </c>
      <c r="F13" s="147">
        <f>E13+Stebesena_4!F14</f>
        <v>0</v>
      </c>
      <c r="G13" s="147">
        <f>F13+Stebesena_4!G14</f>
        <v>0</v>
      </c>
      <c r="H13" s="147">
        <f>G13+Stebesena_4!H14</f>
        <v>643</v>
      </c>
      <c r="I13" s="147">
        <f>H13+Stebesena_4!I14</f>
        <v>643</v>
      </c>
      <c r="J13" s="147">
        <f>I13+Stebesena_4!J14</f>
        <v>643</v>
      </c>
      <c r="K13" s="147">
        <f>J13+Stebesena_4!K14</f>
        <v>643</v>
      </c>
      <c r="L13" s="147">
        <f>K13+Stebesena_4!L14</f>
        <v>643</v>
      </c>
      <c r="M13" s="180"/>
    </row>
    <row r="14" spans="1:13" ht="45" x14ac:dyDescent="0.25">
      <c r="A14" s="145" t="s">
        <v>357</v>
      </c>
      <c r="B14" s="146" t="s">
        <v>358</v>
      </c>
      <c r="C14" s="147">
        <f>Stebesena_4!C15</f>
        <v>0</v>
      </c>
      <c r="D14" s="147">
        <f>C14+Stebesena_4!D15</f>
        <v>0</v>
      </c>
      <c r="E14" s="147">
        <f>D14+Stebesena_4!E15</f>
        <v>0</v>
      </c>
      <c r="F14" s="147">
        <f>E14+Stebesena_4!F15</f>
        <v>1</v>
      </c>
      <c r="G14" s="147">
        <f>F14+Stebesena_4!G15</f>
        <v>1</v>
      </c>
      <c r="H14" s="147">
        <f>G14+Stebesena_4!H15</f>
        <v>1</v>
      </c>
      <c r="I14" s="147">
        <f>H14+Stebesena_4!I15</f>
        <v>1</v>
      </c>
      <c r="J14" s="147">
        <f>I14+Stebesena_4!J15</f>
        <v>1</v>
      </c>
      <c r="K14" s="147">
        <f>J14+Stebesena_4!K15</f>
        <v>1</v>
      </c>
      <c r="L14" s="147">
        <f>K14+Stebesena_4!L15</f>
        <v>1</v>
      </c>
      <c r="M14" s="180"/>
    </row>
    <row r="15" spans="1:13" ht="30" x14ac:dyDescent="0.25">
      <c r="A15" s="150" t="s">
        <v>360</v>
      </c>
      <c r="B15" s="146" t="s">
        <v>359</v>
      </c>
      <c r="C15" s="147">
        <f>Stebesena_4!C16</f>
        <v>0</v>
      </c>
      <c r="D15" s="147">
        <f>C15+Stebesena_4!D16</f>
        <v>0</v>
      </c>
      <c r="E15" s="147">
        <f>D15+Stebesena_4!E16</f>
        <v>0</v>
      </c>
      <c r="F15" s="147">
        <f>E15+Stebesena_4!F16</f>
        <v>0</v>
      </c>
      <c r="G15" s="147">
        <f>F15+Stebesena_4!G16</f>
        <v>19</v>
      </c>
      <c r="H15" s="147">
        <f>G15+Stebesena_4!H16</f>
        <v>19</v>
      </c>
      <c r="I15" s="147">
        <f>H15+Stebesena_4!I16</f>
        <v>19</v>
      </c>
      <c r="J15" s="147">
        <f>I15+Stebesena_4!J16</f>
        <v>20</v>
      </c>
      <c r="K15" s="147">
        <f>J15+Stebesena_4!K16</f>
        <v>20</v>
      </c>
      <c r="L15" s="147">
        <f>K15+Stebesena_4!L16</f>
        <v>20</v>
      </c>
      <c r="M15" s="180"/>
    </row>
    <row r="16" spans="1:13" ht="15.75" x14ac:dyDescent="0.25">
      <c r="A16" s="145" t="s">
        <v>327</v>
      </c>
      <c r="B16" s="146" t="s">
        <v>373</v>
      </c>
      <c r="C16" s="147">
        <f>Stebesena_4!C17</f>
        <v>0</v>
      </c>
      <c r="D16" s="147">
        <f>C16+Stebesena_4!D17</f>
        <v>0</v>
      </c>
      <c r="E16" s="147">
        <f>D16+Stebesena_4!E17</f>
        <v>0</v>
      </c>
      <c r="F16" s="147">
        <f>E16+Stebesena_4!F17</f>
        <v>0</v>
      </c>
      <c r="G16" s="147">
        <f>F16+Stebesena_4!G17</f>
        <v>1</v>
      </c>
      <c r="H16" s="147">
        <f>G16+Stebesena_4!H17</f>
        <v>1</v>
      </c>
      <c r="I16" s="147">
        <f>H16+Stebesena_4!I17</f>
        <v>2</v>
      </c>
      <c r="J16" s="147">
        <f>I16+Stebesena_4!J17</f>
        <v>2</v>
      </c>
      <c r="K16" s="147">
        <f>J16+Stebesena_4!K17</f>
        <v>2</v>
      </c>
      <c r="L16" s="147">
        <f>K16+Stebesena_4!L17</f>
        <v>2</v>
      </c>
      <c r="M16" s="180"/>
    </row>
    <row r="17" spans="1:13" ht="60" x14ac:dyDescent="0.25">
      <c r="A17" s="145" t="s">
        <v>579</v>
      </c>
      <c r="B17" s="146" t="s">
        <v>580</v>
      </c>
      <c r="C17" s="147">
        <f>Stebesena_4!C18</f>
        <v>0</v>
      </c>
      <c r="D17" s="147">
        <f>C17+Stebesena_4!D18</f>
        <v>0</v>
      </c>
      <c r="E17" s="147">
        <f>D17+Stebesena_4!E18</f>
        <v>0</v>
      </c>
      <c r="F17" s="147">
        <f>E17+Stebesena_4!F18</f>
        <v>0</v>
      </c>
      <c r="G17" s="147">
        <f>F17+Stebesena_4!G18</f>
        <v>0</v>
      </c>
      <c r="H17" s="147">
        <f>G17+Stebesena_4!H18</f>
        <v>0</v>
      </c>
      <c r="I17" s="147">
        <f>H17+Stebesena_4!I18</f>
        <v>20</v>
      </c>
      <c r="J17" s="147">
        <f>I17+Stebesena_4!J18</f>
        <v>180</v>
      </c>
      <c r="K17" s="147">
        <f>J17+Stebesena_4!K18</f>
        <v>180</v>
      </c>
      <c r="L17" s="147">
        <f>K17+Stebesena_4!L18</f>
        <v>180</v>
      </c>
      <c r="M17" s="180"/>
    </row>
    <row r="18" spans="1:13" ht="18" customHeight="1" x14ac:dyDescent="0.25">
      <c r="A18" s="145" t="s">
        <v>534</v>
      </c>
      <c r="B18" s="181" t="s">
        <v>535</v>
      </c>
      <c r="C18" s="147">
        <f>Stebesena_4!C19</f>
        <v>0</v>
      </c>
      <c r="D18" s="147">
        <f>C18+Stebesena_4!D19</f>
        <v>0</v>
      </c>
      <c r="E18" s="147">
        <f>D18+Stebesena_4!E19</f>
        <v>0</v>
      </c>
      <c r="F18" s="147">
        <f>E18+Stebesena_4!F19</f>
        <v>0</v>
      </c>
      <c r="G18" s="147">
        <f>F18+Stebesena_4!G19</f>
        <v>0</v>
      </c>
      <c r="H18" s="147">
        <f>G18+Stebesena_4!H19</f>
        <v>0</v>
      </c>
      <c r="I18" s="147">
        <f>H18+Stebesena_4!I19</f>
        <v>0</v>
      </c>
      <c r="J18" s="147">
        <f>I18+Stebesena_4!J19</f>
        <v>1</v>
      </c>
      <c r="K18" s="147">
        <f>J18+Stebesena_4!K19</f>
        <v>1</v>
      </c>
      <c r="L18" s="147">
        <f>K18+Stebesena_4!L19</f>
        <v>1</v>
      </c>
      <c r="M18" s="180"/>
    </row>
    <row r="19" spans="1:13" ht="30" x14ac:dyDescent="0.25">
      <c r="A19" s="186" t="s">
        <v>498</v>
      </c>
      <c r="B19" s="185" t="s">
        <v>505</v>
      </c>
      <c r="C19" s="147">
        <f>Stebesena_4!C20</f>
        <v>0</v>
      </c>
      <c r="D19" s="147">
        <f>C19+Stebesena_4!D20</f>
        <v>0</v>
      </c>
      <c r="E19" s="147">
        <f>D19+Stebesena_4!E20</f>
        <v>0</v>
      </c>
      <c r="F19" s="147">
        <f>E19+Stebesena_4!F20</f>
        <v>0</v>
      </c>
      <c r="G19" s="147">
        <f>F19+Stebesena_4!G20</f>
        <v>0</v>
      </c>
      <c r="H19" s="147">
        <f>G19+Stebesena_4!H20</f>
        <v>3</v>
      </c>
      <c r="I19" s="147">
        <f>H19+Stebesena_4!I20</f>
        <v>4</v>
      </c>
      <c r="J19" s="147">
        <f>I19+Stebesena_4!J20</f>
        <v>4</v>
      </c>
      <c r="K19" s="147">
        <f>J19+Stebesena_4!K20</f>
        <v>4</v>
      </c>
      <c r="L19" s="147">
        <f>K19+Stebesena_4!L20</f>
        <v>4</v>
      </c>
      <c r="M19" s="180"/>
    </row>
    <row r="20" spans="1:13" ht="30" x14ac:dyDescent="0.25">
      <c r="A20" s="186" t="s">
        <v>444</v>
      </c>
      <c r="B20" s="187" t="s">
        <v>445</v>
      </c>
      <c r="C20" s="147">
        <f>Stebesena_4!C21</f>
        <v>0</v>
      </c>
      <c r="D20" s="147">
        <f>C20+Stebesena_4!D21</f>
        <v>0</v>
      </c>
      <c r="E20" s="147">
        <f>D20+Stebesena_4!E21</f>
        <v>0</v>
      </c>
      <c r="F20" s="147">
        <f>E20+Stebesena_4!F21</f>
        <v>0</v>
      </c>
      <c r="G20" s="147">
        <f>F20+Stebesena_4!G21</f>
        <v>0</v>
      </c>
      <c r="H20" s="147">
        <f>G20+Stebesena_4!H21</f>
        <v>4</v>
      </c>
      <c r="I20" s="147">
        <f>H20+Stebesena_4!I21</f>
        <v>6</v>
      </c>
      <c r="J20" s="147">
        <f>I20+Stebesena_4!J21</f>
        <v>6</v>
      </c>
      <c r="K20" s="147">
        <f>J20+Stebesena_4!K21</f>
        <v>6</v>
      </c>
      <c r="L20" s="147">
        <f>K20+Stebesena_4!L21</f>
        <v>6</v>
      </c>
      <c r="M20" s="180"/>
    </row>
    <row r="21" spans="1:13" ht="30" x14ac:dyDescent="0.25">
      <c r="A21" s="188" t="s">
        <v>117</v>
      </c>
      <c r="B21" s="189" t="s">
        <v>118</v>
      </c>
      <c r="C21" s="147">
        <f>Stebesena_4!C22</f>
        <v>0</v>
      </c>
      <c r="D21" s="147">
        <f>C21+Stebesena_4!D22</f>
        <v>0</v>
      </c>
      <c r="E21" s="147">
        <f>D21+Stebesena_4!E22</f>
        <v>0</v>
      </c>
      <c r="F21" s="147">
        <f>E21+Stebesena_4!F22</f>
        <v>0</v>
      </c>
      <c r="G21" s="147">
        <f>F21+Stebesena_4!G22</f>
        <v>0</v>
      </c>
      <c r="H21" s="147">
        <f>G21+Stebesena_4!H22</f>
        <v>2</v>
      </c>
      <c r="I21" s="147">
        <f>H21+Stebesena_4!I22</f>
        <v>5</v>
      </c>
      <c r="J21" s="147">
        <f>I21+Stebesena_4!J22</f>
        <v>5</v>
      </c>
      <c r="K21" s="147">
        <f>J21+Stebesena_4!K22</f>
        <v>5</v>
      </c>
      <c r="L21" s="147">
        <f>K21+Stebesena_4!L22</f>
        <v>5</v>
      </c>
      <c r="M21" s="180"/>
    </row>
    <row r="22" spans="1:13" ht="30" x14ac:dyDescent="0.25">
      <c r="A22" s="186" t="s">
        <v>502</v>
      </c>
      <c r="B22" s="185" t="s">
        <v>503</v>
      </c>
      <c r="C22" s="147">
        <f>Stebesena_4!C23</f>
        <v>0</v>
      </c>
      <c r="D22" s="147">
        <f>C22+Stebesena_4!D23</f>
        <v>0</v>
      </c>
      <c r="E22" s="147">
        <f>D22+Stebesena_4!E23</f>
        <v>0</v>
      </c>
      <c r="F22" s="147">
        <f>E22+Stebesena_4!F23</f>
        <v>0</v>
      </c>
      <c r="G22" s="147">
        <f>F22+Stebesena_4!G23</f>
        <v>0</v>
      </c>
      <c r="H22" s="147">
        <f>G22+Stebesena_4!H23</f>
        <v>6</v>
      </c>
      <c r="I22" s="147">
        <f>H22+Stebesena_4!I23</f>
        <v>8</v>
      </c>
      <c r="J22" s="147">
        <f>I22+Stebesena_4!J23</f>
        <v>8</v>
      </c>
      <c r="K22" s="147">
        <f>J22+Stebesena_4!K23</f>
        <v>8</v>
      </c>
      <c r="L22" s="147">
        <f>K22+Stebesena_4!L23</f>
        <v>8</v>
      </c>
      <c r="M22" s="180"/>
    </row>
    <row r="23" spans="1:13" ht="15.75" x14ac:dyDescent="0.25">
      <c r="A23" s="186" t="s">
        <v>466</v>
      </c>
      <c r="B23" s="190" t="s">
        <v>471</v>
      </c>
      <c r="C23" s="147">
        <f>Stebesena_4!C24</f>
        <v>0</v>
      </c>
      <c r="D23" s="147">
        <f>C23+Stebesena_4!D24</f>
        <v>0</v>
      </c>
      <c r="E23" s="147">
        <f>D23+Stebesena_4!E24</f>
        <v>0</v>
      </c>
      <c r="F23" s="147">
        <f>E23+Stebesena_4!F24</f>
        <v>0</v>
      </c>
      <c r="G23" s="147">
        <f>F23+Stebesena_4!G24</f>
        <v>0</v>
      </c>
      <c r="H23" s="147">
        <f>G23+Stebesena_4!H24</f>
        <v>0</v>
      </c>
      <c r="I23" s="147">
        <f>H23+Stebesena_4!I24</f>
        <v>1</v>
      </c>
      <c r="J23" s="147">
        <f>I23+Stebesena_4!J24</f>
        <v>1</v>
      </c>
      <c r="K23" s="147">
        <f>J23+Stebesena_4!K24</f>
        <v>1</v>
      </c>
      <c r="L23" s="147">
        <f>K23+Stebesena_4!L24</f>
        <v>1</v>
      </c>
      <c r="M23" s="180"/>
    </row>
    <row r="24" spans="1:13" ht="30" x14ac:dyDescent="0.25">
      <c r="A24" s="191" t="s">
        <v>136</v>
      </c>
      <c r="B24" s="192" t="s">
        <v>140</v>
      </c>
      <c r="C24" s="147">
        <f>Stebesena_4!C25</f>
        <v>0</v>
      </c>
      <c r="D24" s="147">
        <f>C24+Stebesena_4!D25</f>
        <v>0</v>
      </c>
      <c r="E24" s="147">
        <f>D24+Stebesena_4!E25</f>
        <v>0</v>
      </c>
      <c r="F24" s="147">
        <f>E24+Stebesena_4!F25</f>
        <v>0</v>
      </c>
      <c r="G24" s="147">
        <f>F24+Stebesena_4!G25</f>
        <v>0</v>
      </c>
      <c r="H24" s="147">
        <f>G24+Stebesena_4!H25</f>
        <v>0.6</v>
      </c>
      <c r="I24" s="147">
        <f>H24+Stebesena_4!I25</f>
        <v>1.31</v>
      </c>
      <c r="J24" s="147">
        <f>I24+Stebesena_4!J25</f>
        <v>1.9100000000000001</v>
      </c>
      <c r="K24" s="147">
        <f>J24+Stebesena_4!K25</f>
        <v>1.9100000000000001</v>
      </c>
      <c r="L24" s="147">
        <f>K24+Stebesena_4!L25</f>
        <v>1.9100000000000001</v>
      </c>
      <c r="M24" s="180"/>
    </row>
    <row r="25" spans="1:13" ht="30" x14ac:dyDescent="0.25">
      <c r="A25" s="191" t="s">
        <v>138</v>
      </c>
      <c r="B25" s="193" t="s">
        <v>141</v>
      </c>
      <c r="C25" s="147">
        <f>Stebesena_4!C26</f>
        <v>0</v>
      </c>
      <c r="D25" s="147">
        <f>C25+Stebesena_4!D26</f>
        <v>0</v>
      </c>
      <c r="E25" s="147">
        <f>D25+Stebesena_4!E26</f>
        <v>0</v>
      </c>
      <c r="F25" s="147">
        <f>E25+Stebesena_4!F26</f>
        <v>0</v>
      </c>
      <c r="G25" s="147">
        <f>F25+Stebesena_4!G26</f>
        <v>0</v>
      </c>
      <c r="H25" s="147">
        <f>G25+Stebesena_4!H26</f>
        <v>0</v>
      </c>
      <c r="I25" s="147">
        <f>H25+Stebesena_4!I26</f>
        <v>1.4</v>
      </c>
      <c r="J25" s="147">
        <f>I25+Stebesena_4!J26</f>
        <v>1.4</v>
      </c>
      <c r="K25" s="147">
        <f>J25+Stebesena_4!K26</f>
        <v>1.4</v>
      </c>
      <c r="L25" s="147">
        <f>K25+Stebesena_4!L26</f>
        <v>1.4</v>
      </c>
      <c r="M25" s="180"/>
    </row>
    <row r="26" spans="1:13" ht="30" x14ac:dyDescent="0.25">
      <c r="A26" s="191" t="s">
        <v>62</v>
      </c>
      <c r="B26" s="192" t="s">
        <v>63</v>
      </c>
      <c r="C26" s="147">
        <f>Stebesena_4!C27</f>
        <v>0</v>
      </c>
      <c r="D26" s="147">
        <f>C26+Stebesena_4!D27</f>
        <v>0</v>
      </c>
      <c r="E26" s="147">
        <f>D26+Stebesena_4!E27</f>
        <v>0</v>
      </c>
      <c r="F26" s="147">
        <f>E26+Stebesena_4!F27</f>
        <v>0</v>
      </c>
      <c r="G26" s="147">
        <f>F26+Stebesena_4!G27</f>
        <v>0</v>
      </c>
      <c r="H26" s="147">
        <f>G26+Stebesena_4!H27</f>
        <v>6</v>
      </c>
      <c r="I26" s="147">
        <f>H26+Stebesena_4!I27</f>
        <v>6</v>
      </c>
      <c r="J26" s="147">
        <f>I26+Stebesena_4!J27</f>
        <v>6</v>
      </c>
      <c r="K26" s="147">
        <f>J26+Stebesena_4!K27</f>
        <v>6</v>
      </c>
      <c r="L26" s="147">
        <f>K26+Stebesena_4!L27</f>
        <v>6</v>
      </c>
      <c r="M26" s="180"/>
    </row>
    <row r="27" spans="1:13" ht="45" x14ac:dyDescent="0.25">
      <c r="A27" s="186" t="s">
        <v>344</v>
      </c>
      <c r="B27" s="187" t="s">
        <v>343</v>
      </c>
      <c r="C27" s="147">
        <f>Stebesena_4!C28</f>
        <v>0</v>
      </c>
      <c r="D27" s="147">
        <f>C27+Stebesena_4!D28</f>
        <v>0</v>
      </c>
      <c r="E27" s="147">
        <f>D27+Stebesena_4!E28</f>
        <v>0</v>
      </c>
      <c r="F27" s="147">
        <f>E27+Stebesena_4!F28</f>
        <v>0</v>
      </c>
      <c r="G27" s="147">
        <f>F27+Stebesena_4!G28</f>
        <v>0</v>
      </c>
      <c r="H27" s="147">
        <f>G27+Stebesena_4!H28</f>
        <v>0</v>
      </c>
      <c r="I27" s="147">
        <f>H27+Stebesena_4!I28</f>
        <v>107</v>
      </c>
      <c r="J27" s="147">
        <f>I27+Stebesena_4!J28</f>
        <v>107</v>
      </c>
      <c r="K27" s="147">
        <f>J27+Stebesena_4!K28</f>
        <v>107</v>
      </c>
      <c r="L27" s="147">
        <f>K27+Stebesena_4!L28</f>
        <v>107</v>
      </c>
      <c r="M27" s="180"/>
    </row>
    <row r="28" spans="1:13" ht="30" x14ac:dyDescent="0.25">
      <c r="A28" s="186" t="s">
        <v>347</v>
      </c>
      <c r="B28" s="187" t="s">
        <v>348</v>
      </c>
      <c r="C28" s="147">
        <f>Stebesena_4!C29</f>
        <v>0</v>
      </c>
      <c r="D28" s="147">
        <f>C28+Stebesena_4!D29</f>
        <v>0</v>
      </c>
      <c r="E28" s="147">
        <f>D28+Stebesena_4!E29</f>
        <v>0</v>
      </c>
      <c r="F28" s="147">
        <f>E28+Stebesena_4!F29</f>
        <v>0</v>
      </c>
      <c r="G28" s="147">
        <f>F28+Stebesena_4!G29</f>
        <v>8155</v>
      </c>
      <c r="H28" s="147">
        <f>G28+Stebesena_4!H29</f>
        <v>8155</v>
      </c>
      <c r="I28" s="147">
        <f>H28+Stebesena_4!I29</f>
        <v>8155</v>
      </c>
      <c r="J28" s="147">
        <f>I28+Stebesena_4!J29</f>
        <v>8155</v>
      </c>
      <c r="K28" s="147">
        <f>J28+Stebesena_4!K29</f>
        <v>8155</v>
      </c>
      <c r="L28" s="147">
        <f>K28+Stebesena_4!L29</f>
        <v>8155</v>
      </c>
      <c r="M28" s="180"/>
    </row>
    <row r="29" spans="1:13" ht="30" x14ac:dyDescent="0.25">
      <c r="A29" s="194" t="s">
        <v>374</v>
      </c>
      <c r="B29" s="195" t="s">
        <v>375</v>
      </c>
      <c r="C29" s="147">
        <f>Stebesena_4!C30</f>
        <v>0</v>
      </c>
      <c r="D29" s="147">
        <f>C29+Stebesena_4!D30</f>
        <v>0</v>
      </c>
      <c r="E29" s="147">
        <f>D29+Stebesena_4!E30</f>
        <v>0</v>
      </c>
      <c r="F29" s="147">
        <f>E29+Stebesena_4!F30</f>
        <v>0</v>
      </c>
      <c r="G29" s="147">
        <f>F29+Stebesena_4!G30</f>
        <v>0</v>
      </c>
      <c r="H29" s="147">
        <f>G29+Stebesena_4!H30</f>
        <v>12.54</v>
      </c>
      <c r="I29" s="147">
        <f>H29+Stebesena_4!I30</f>
        <v>12.54</v>
      </c>
      <c r="J29" s="147">
        <f>I29+Stebesena_4!J30</f>
        <v>12.54</v>
      </c>
      <c r="K29" s="147">
        <f>J29+Stebesena_4!K30</f>
        <v>12.54</v>
      </c>
      <c r="L29" s="147">
        <f>K29+Stebesena_4!L30</f>
        <v>12.54</v>
      </c>
      <c r="M29" s="180"/>
    </row>
    <row r="30" spans="1:13" ht="30" x14ac:dyDescent="0.25">
      <c r="A30" s="194" t="s">
        <v>325</v>
      </c>
      <c r="B30" s="195" t="s">
        <v>324</v>
      </c>
      <c r="C30" s="147">
        <f>Stebesena_4!C31</f>
        <v>0</v>
      </c>
      <c r="D30" s="147">
        <f>C30+Stebesena_4!D31</f>
        <v>0</v>
      </c>
      <c r="E30" s="147">
        <f>D30+Stebesena_4!E31</f>
        <v>0</v>
      </c>
      <c r="F30" s="147">
        <f>E30+Stebesena_4!F31</f>
        <v>0</v>
      </c>
      <c r="G30" s="147">
        <f>F30+Stebesena_4!G31</f>
        <v>0</v>
      </c>
      <c r="H30" s="147">
        <f>G30+Stebesena_4!H31</f>
        <v>1</v>
      </c>
      <c r="I30" s="147">
        <f>H30+Stebesena_4!I31</f>
        <v>1</v>
      </c>
      <c r="J30" s="147">
        <f>I30+Stebesena_4!J31</f>
        <v>2</v>
      </c>
      <c r="K30" s="147">
        <f>J30+Stebesena_4!K31</f>
        <v>2</v>
      </c>
      <c r="L30" s="147">
        <f>K30+Stebesena_4!L31</f>
        <v>2</v>
      </c>
      <c r="M30" s="180"/>
    </row>
    <row r="31" spans="1:13" ht="30" x14ac:dyDescent="0.25">
      <c r="A31" s="194" t="s">
        <v>361</v>
      </c>
      <c r="B31" s="195" t="s">
        <v>362</v>
      </c>
      <c r="C31" s="147">
        <f>Stebesena_4!C32</f>
        <v>0</v>
      </c>
      <c r="D31" s="147">
        <f>C31+Stebesena_4!D32</f>
        <v>0</v>
      </c>
      <c r="E31" s="147">
        <f>D31+Stebesena_4!E32</f>
        <v>0</v>
      </c>
      <c r="F31" s="147">
        <f>E31+Stebesena_4!F32</f>
        <v>0</v>
      </c>
      <c r="G31" s="147">
        <f>F31+Stebesena_4!G32</f>
        <v>2</v>
      </c>
      <c r="H31" s="147">
        <f>G31+Stebesena_4!H32</f>
        <v>2</v>
      </c>
      <c r="I31" s="147">
        <f>H31+Stebesena_4!I32</f>
        <v>3</v>
      </c>
      <c r="J31" s="147">
        <f>I31+Stebesena_4!J32</f>
        <v>4</v>
      </c>
      <c r="K31" s="147">
        <f>J31+Stebesena_4!K32</f>
        <v>4</v>
      </c>
      <c r="L31" s="147">
        <f>K31+Stebesena_4!L32</f>
        <v>4</v>
      </c>
      <c r="M31" s="180"/>
    </row>
    <row r="32" spans="1:13" s="328" customFormat="1" ht="30" x14ac:dyDescent="0.25">
      <c r="A32" s="194" t="s">
        <v>338</v>
      </c>
      <c r="B32" s="195" t="s">
        <v>339</v>
      </c>
      <c r="C32" s="337">
        <f>Stebesena_4!C33</f>
        <v>0</v>
      </c>
      <c r="D32" s="337">
        <f>C32+Stebesena_4!D33</f>
        <v>0</v>
      </c>
      <c r="E32" s="337">
        <f>D32+Stebesena_4!E33</f>
        <v>0</v>
      </c>
      <c r="F32" s="337">
        <f>E32+Stebesena_4!F33</f>
        <v>0</v>
      </c>
      <c r="G32" s="337">
        <f>F32+Stebesena_4!G33</f>
        <v>0</v>
      </c>
      <c r="H32" s="337">
        <f>G32+Stebesena_4!H33</f>
        <v>0</v>
      </c>
      <c r="I32" s="337">
        <f>H32+Stebesena_4!I33</f>
        <v>0</v>
      </c>
      <c r="J32" s="337">
        <f>I32+Stebesena_4!J33</f>
        <v>2</v>
      </c>
      <c r="K32" s="337">
        <f>J32+Stebesena_4!K33</f>
        <v>2</v>
      </c>
      <c r="L32" s="337">
        <f>K32+Stebesena_4!L33</f>
        <v>2</v>
      </c>
      <c r="M32" s="340"/>
    </row>
    <row r="33" spans="1:13" ht="30" x14ac:dyDescent="0.25">
      <c r="A33" s="194" t="s">
        <v>329</v>
      </c>
      <c r="B33" s="195" t="s">
        <v>376</v>
      </c>
      <c r="C33" s="147">
        <f>Stebesena_4!C34</f>
        <v>0</v>
      </c>
      <c r="D33" s="147">
        <f>C33+Stebesena_4!D34</f>
        <v>0</v>
      </c>
      <c r="E33" s="147">
        <f>D33+Stebesena_4!E34</f>
        <v>0</v>
      </c>
      <c r="F33" s="147">
        <f>E33+Stebesena_4!F34</f>
        <v>0</v>
      </c>
      <c r="G33" s="147">
        <f>F33+Stebesena_4!G34</f>
        <v>0</v>
      </c>
      <c r="H33" s="147">
        <f>G33+Stebesena_4!H34</f>
        <v>3</v>
      </c>
      <c r="I33" s="147">
        <f>H33+Stebesena_4!I34</f>
        <v>4</v>
      </c>
      <c r="J33" s="147">
        <f>I33+Stebesena_4!J34</f>
        <v>4</v>
      </c>
      <c r="K33" s="147">
        <f>J33+Stebesena_4!K34</f>
        <v>4</v>
      </c>
      <c r="L33" s="147">
        <f>K33+Stebesena_4!L34</f>
        <v>4</v>
      </c>
      <c r="M33" s="180"/>
    </row>
    <row r="34" spans="1:13" ht="15.75" x14ac:dyDescent="0.25">
      <c r="A34" s="194" t="s">
        <v>335</v>
      </c>
      <c r="B34" s="195" t="s">
        <v>334</v>
      </c>
      <c r="C34" s="147">
        <f>Stebesena_4!C35</f>
        <v>0</v>
      </c>
      <c r="D34" s="147">
        <f>C34+Stebesena_4!D35</f>
        <v>0</v>
      </c>
      <c r="E34" s="147">
        <f>D34+Stebesena_4!E35</f>
        <v>0</v>
      </c>
      <c r="F34" s="147">
        <f>E34+Stebesena_4!F35</f>
        <v>3</v>
      </c>
      <c r="G34" s="147">
        <f>F34+Stebesena_4!G35</f>
        <v>39</v>
      </c>
      <c r="H34" s="147">
        <f>G34+Stebesena_4!H35</f>
        <v>39</v>
      </c>
      <c r="I34" s="147">
        <f>H34+Stebesena_4!I35</f>
        <v>39</v>
      </c>
      <c r="J34" s="147">
        <f>I34+Stebesena_4!J35</f>
        <v>66</v>
      </c>
      <c r="K34" s="147">
        <f>J34+Stebesena_4!K35</f>
        <v>66</v>
      </c>
      <c r="L34" s="147">
        <f>K34+Stebesena_4!L35</f>
        <v>66</v>
      </c>
      <c r="M34" s="180"/>
    </row>
    <row r="35" spans="1:13" s="328" customFormat="1" ht="45" x14ac:dyDescent="0.25">
      <c r="A35" s="194" t="s">
        <v>706</v>
      </c>
      <c r="B35" s="195" t="s">
        <v>707</v>
      </c>
      <c r="C35" s="337">
        <v>0</v>
      </c>
      <c r="D35" s="337">
        <v>0</v>
      </c>
      <c r="E35" s="337">
        <v>0</v>
      </c>
      <c r="F35" s="337">
        <v>0</v>
      </c>
      <c r="G35" s="337">
        <v>0</v>
      </c>
      <c r="H35" s="337">
        <f>Stebesena_4!H36</f>
        <v>13</v>
      </c>
      <c r="I35" s="337">
        <f>H35+Stebesena_4!I36</f>
        <v>27</v>
      </c>
      <c r="J35" s="337">
        <f>I35+Stebesena_4!J36</f>
        <v>39</v>
      </c>
      <c r="K35" s="337">
        <f>J35+Stebesena_4!K36</f>
        <v>39</v>
      </c>
      <c r="L35" s="337">
        <f>K35+Stebesena_4!L36</f>
        <v>39</v>
      </c>
      <c r="M35" s="340"/>
    </row>
    <row r="36" spans="1:13" ht="30" x14ac:dyDescent="0.25">
      <c r="A36" s="194" t="s">
        <v>365</v>
      </c>
      <c r="B36" s="195" t="s">
        <v>377</v>
      </c>
      <c r="C36" s="147">
        <f>Stebesena_4!C37</f>
        <v>0</v>
      </c>
      <c r="D36" s="147">
        <f>C36+Stebesena_4!D37</f>
        <v>0</v>
      </c>
      <c r="E36" s="147">
        <f>D36+Stebesena_4!E37</f>
        <v>0</v>
      </c>
      <c r="F36" s="147">
        <f>E36+Stebesena_4!F37</f>
        <v>0</v>
      </c>
      <c r="G36" s="147">
        <f>F36+Stebesena_4!G37</f>
        <v>0</v>
      </c>
      <c r="H36" s="147">
        <f>G36+Stebesena_4!H37</f>
        <v>0</v>
      </c>
      <c r="I36" s="147">
        <f>H36+Stebesena_4!I37</f>
        <v>83179.839999999997</v>
      </c>
      <c r="J36" s="147">
        <f>I36+Stebesena_4!J37</f>
        <v>115029.84</v>
      </c>
      <c r="K36" s="147">
        <f>J36+Stebesena_4!K37</f>
        <v>115029.84</v>
      </c>
      <c r="L36" s="147">
        <f>K36+Stebesena_4!L37</f>
        <v>115029.84</v>
      </c>
      <c r="M36" s="180"/>
    </row>
    <row r="37" spans="1:13" ht="30" x14ac:dyDescent="0.25">
      <c r="A37" s="194" t="s">
        <v>367</v>
      </c>
      <c r="B37" s="195" t="s">
        <v>368</v>
      </c>
      <c r="C37" s="147">
        <f>Stebesena_4!C38</f>
        <v>0</v>
      </c>
      <c r="D37" s="147">
        <f>C37+Stebesena_4!D38</f>
        <v>0</v>
      </c>
      <c r="E37" s="147">
        <f>D37+Stebesena_4!E38</f>
        <v>0</v>
      </c>
      <c r="F37" s="147">
        <f>E37+Stebesena_4!F38</f>
        <v>0</v>
      </c>
      <c r="G37" s="147">
        <f>F37+Stebesena_4!G38</f>
        <v>0</v>
      </c>
      <c r="H37" s="147">
        <f>G37+Stebesena_4!H38</f>
        <v>0</v>
      </c>
      <c r="I37" s="147">
        <f>H37+Stebesena_4!I38</f>
        <v>408.51</v>
      </c>
      <c r="J37" s="147">
        <f>I37+Stebesena_4!J38</f>
        <v>408.51</v>
      </c>
      <c r="K37" s="147">
        <f>J37+Stebesena_4!K38</f>
        <v>408.51</v>
      </c>
      <c r="L37" s="147">
        <f>K37+Stebesena_4!L38</f>
        <v>408.51</v>
      </c>
      <c r="M37" s="180"/>
    </row>
    <row r="38" spans="1:13" ht="45" x14ac:dyDescent="0.25">
      <c r="A38" s="145" t="s">
        <v>532</v>
      </c>
      <c r="B38" s="286" t="s">
        <v>533</v>
      </c>
      <c r="C38" s="147">
        <f>Stebesena_4!C39</f>
        <v>0</v>
      </c>
      <c r="D38" s="147">
        <f>C38+Stebesena_4!D39</f>
        <v>0</v>
      </c>
      <c r="E38" s="147">
        <f>D38+Stebesena_4!E39</f>
        <v>0</v>
      </c>
      <c r="F38" s="147">
        <f>E38+Stebesena_4!F39</f>
        <v>0</v>
      </c>
      <c r="G38" s="147">
        <f>F38+Stebesena_4!G39</f>
        <v>1504</v>
      </c>
      <c r="H38" s="147">
        <f>G38+Stebesena_4!H39</f>
        <v>1504</v>
      </c>
      <c r="I38" s="147">
        <f>H38+Stebesena_4!I39</f>
        <v>1504</v>
      </c>
      <c r="J38" s="147">
        <f>I38+Stebesena_4!J39</f>
        <v>5757</v>
      </c>
      <c r="K38" s="147">
        <f>J38+Stebesena_4!K39</f>
        <v>5757</v>
      </c>
      <c r="L38" s="147">
        <f>K38+Stebesena_4!L39</f>
        <v>5757</v>
      </c>
      <c r="M38" s="180"/>
    </row>
    <row r="39" spans="1:13" ht="30" x14ac:dyDescent="0.25">
      <c r="A39" s="186" t="s">
        <v>500</v>
      </c>
      <c r="B39" s="185" t="s">
        <v>501</v>
      </c>
      <c r="C39" s="148">
        <f>Stebesena_4!C40</f>
        <v>0</v>
      </c>
      <c r="D39" s="148">
        <f>C39+Stebesena_4!D40</f>
        <v>0</v>
      </c>
      <c r="E39" s="148">
        <f>D39+Stebesena_4!E40</f>
        <v>0</v>
      </c>
      <c r="F39" s="148">
        <f>E39+Stebesena_4!F40</f>
        <v>0</v>
      </c>
      <c r="G39" s="148">
        <f>F39+Stebesena_4!G40</f>
        <v>0</v>
      </c>
      <c r="H39" s="148">
        <f>G39+Stebesena_4!H40</f>
        <v>62</v>
      </c>
      <c r="I39" s="148">
        <f>H39+Stebesena_4!I40</f>
        <v>102</v>
      </c>
      <c r="J39" s="148">
        <f>I39+Stebesena_4!J40</f>
        <v>102</v>
      </c>
      <c r="K39" s="148">
        <f>J39+Stebesena_4!K40</f>
        <v>102</v>
      </c>
      <c r="L39" s="148">
        <f>K39+Stebesena_4!L40</f>
        <v>102</v>
      </c>
      <c r="M39" s="180"/>
    </row>
    <row r="40" spans="1:13" ht="45" x14ac:dyDescent="0.25">
      <c r="A40" s="147" t="s">
        <v>462</v>
      </c>
      <c r="B40" s="178" t="s">
        <v>468</v>
      </c>
      <c r="C40" s="147">
        <f>Stebesena_4!C41</f>
        <v>0</v>
      </c>
      <c r="D40" s="147">
        <f>C40+Stebesena_4!D41</f>
        <v>0</v>
      </c>
      <c r="E40" s="147">
        <f>D40+Stebesena_4!E41</f>
        <v>0</v>
      </c>
      <c r="F40" s="147">
        <f>E40+Stebesena_4!F41</f>
        <v>0</v>
      </c>
      <c r="G40" s="147">
        <f>F40+Stebesena_4!G41</f>
        <v>0</v>
      </c>
      <c r="H40" s="147">
        <f>G40+Stebesena_4!H41</f>
        <v>0</v>
      </c>
      <c r="I40" s="147">
        <f>H40+Stebesena_4!I41</f>
        <v>7</v>
      </c>
      <c r="J40" s="147">
        <f>I40+Stebesena_4!J41</f>
        <v>7</v>
      </c>
      <c r="K40" s="147">
        <f>J40+Stebesena_4!K41</f>
        <v>7</v>
      </c>
      <c r="L40" s="147">
        <f>K40+Stebesena_4!L41</f>
        <v>7</v>
      </c>
      <c r="M40" s="180"/>
    </row>
    <row r="41" spans="1:13" ht="75" x14ac:dyDescent="0.25">
      <c r="A41" s="147" t="s">
        <v>469</v>
      </c>
      <c r="B41" s="146" t="s">
        <v>470</v>
      </c>
      <c r="C41" s="147">
        <f>Stebesena_4!C42</f>
        <v>0</v>
      </c>
      <c r="D41" s="147">
        <f>C41+Stebesena_4!D42</f>
        <v>0</v>
      </c>
      <c r="E41" s="147">
        <f>D41+Stebesena_4!E42</f>
        <v>0</v>
      </c>
      <c r="F41" s="147">
        <f>E41+Stebesena_4!F42</f>
        <v>0</v>
      </c>
      <c r="G41" s="147">
        <f>F41+Stebesena_4!G42</f>
        <v>0</v>
      </c>
      <c r="H41" s="147">
        <f>G41+Stebesena_4!H42</f>
        <v>0</v>
      </c>
      <c r="I41" s="147">
        <f>H41+Stebesena_4!I42</f>
        <v>97</v>
      </c>
      <c r="J41" s="147">
        <f>I41+Stebesena_4!J42</f>
        <v>97</v>
      </c>
      <c r="K41" s="147">
        <f>J41+Stebesena_4!K42</f>
        <v>97</v>
      </c>
      <c r="L41" s="147">
        <f>K41+Stebesena_4!L42</f>
        <v>97</v>
      </c>
      <c r="M41" s="180"/>
    </row>
    <row r="42" spans="1:13" ht="30" x14ac:dyDescent="0.25">
      <c r="A42" s="156" t="s">
        <v>378</v>
      </c>
      <c r="B42" s="157" t="s">
        <v>379</v>
      </c>
      <c r="C42" s="147">
        <f>Stebesena_4!C43</f>
        <v>0</v>
      </c>
      <c r="D42" s="147">
        <f>C42+Stebesena_4!D43</f>
        <v>0</v>
      </c>
      <c r="E42" s="147">
        <f>D42+Stebesena_4!E43</f>
        <v>0</v>
      </c>
      <c r="F42" s="147">
        <f>E42+Stebesena_4!F43</f>
        <v>0</v>
      </c>
      <c r="G42" s="147">
        <f>F42+Stebesena_4!G43</f>
        <v>29.099999999999998</v>
      </c>
      <c r="H42" s="147">
        <f>G42+Stebesena_4!H43</f>
        <v>29.099999999999998</v>
      </c>
      <c r="I42" s="147">
        <f>H42+Stebesena_4!I43</f>
        <v>30.099999999999998</v>
      </c>
      <c r="J42" s="147">
        <f>I42+Stebesena_4!J43</f>
        <v>48.099999999999994</v>
      </c>
      <c r="K42" s="147">
        <f>J42+Stebesena_4!K43</f>
        <v>48.099999999999994</v>
      </c>
      <c r="L42" s="147">
        <f>K42+Stebesena_4!L43</f>
        <v>48.099999999999994</v>
      </c>
      <c r="M42" s="180"/>
    </row>
    <row r="43" spans="1:13" ht="30" x14ac:dyDescent="0.25">
      <c r="A43" s="153" t="s">
        <v>331</v>
      </c>
      <c r="B43" s="154" t="s">
        <v>330</v>
      </c>
      <c r="C43" s="147">
        <f>Stebesena_4!C44</f>
        <v>0</v>
      </c>
      <c r="D43" s="147">
        <f>C43+Stebesena_4!D44</f>
        <v>0</v>
      </c>
      <c r="E43" s="147">
        <f>D43+Stebesena_4!E44</f>
        <v>0</v>
      </c>
      <c r="F43" s="147">
        <f>E43+Stebesena_4!F44</f>
        <v>0</v>
      </c>
      <c r="G43" s="147">
        <f>F43+Stebesena_4!G44</f>
        <v>0</v>
      </c>
      <c r="H43" s="147">
        <f>G43+Stebesena_4!H44</f>
        <v>78</v>
      </c>
      <c r="I43" s="147">
        <f>H43+Stebesena_4!I44</f>
        <v>111</v>
      </c>
      <c r="J43" s="147">
        <f>I43+Stebesena_4!J44</f>
        <v>111</v>
      </c>
      <c r="K43" s="147">
        <f>J43+Stebesena_4!K44</f>
        <v>111</v>
      </c>
      <c r="L43" s="147">
        <f>K43+Stebesena_4!L44</f>
        <v>111</v>
      </c>
      <c r="M43" s="180"/>
    </row>
    <row r="44" spans="1:13" ht="30" x14ac:dyDescent="0.25">
      <c r="A44" s="145" t="s">
        <v>333</v>
      </c>
      <c r="B44" s="146" t="s">
        <v>332</v>
      </c>
      <c r="C44" s="147">
        <f>Stebesena_4!C45</f>
        <v>0</v>
      </c>
      <c r="D44" s="147">
        <f>C44+Stebesena_4!D45</f>
        <v>0</v>
      </c>
      <c r="E44" s="147">
        <f>D44+Stebesena_4!E45</f>
        <v>0</v>
      </c>
      <c r="F44" s="147">
        <f>E44+Stebesena_4!F45</f>
        <v>0</v>
      </c>
      <c r="G44" s="147">
        <f>F44+Stebesena_4!G45</f>
        <v>0</v>
      </c>
      <c r="H44" s="147">
        <f>G44+Stebesena_4!H45</f>
        <v>60</v>
      </c>
      <c r="I44" s="147">
        <f>H44+Stebesena_4!I45</f>
        <v>75</v>
      </c>
      <c r="J44" s="147">
        <f>I44+Stebesena_4!J45</f>
        <v>75</v>
      </c>
      <c r="K44" s="147">
        <f>J44+Stebesena_4!K45</f>
        <v>75</v>
      </c>
      <c r="L44" s="147">
        <f>K44+Stebesena_4!L45</f>
        <v>75</v>
      </c>
      <c r="M44" s="180"/>
    </row>
    <row r="45" spans="1:13" s="328" customFormat="1" ht="30" x14ac:dyDescent="0.25">
      <c r="A45" s="153" t="s">
        <v>342</v>
      </c>
      <c r="B45" s="154" t="s">
        <v>341</v>
      </c>
      <c r="C45" s="337">
        <f>Stebesena_4!C46</f>
        <v>0</v>
      </c>
      <c r="D45" s="337">
        <f>C45+Stebesena_4!D46</f>
        <v>0</v>
      </c>
      <c r="E45" s="337">
        <f>D45+Stebesena_4!E46</f>
        <v>0</v>
      </c>
      <c r="F45" s="337">
        <f>E45+Stebesena_4!F46</f>
        <v>0</v>
      </c>
      <c r="G45" s="337">
        <f>F45+Stebesena_4!G46</f>
        <v>0</v>
      </c>
      <c r="H45" s="337">
        <f>G45+Stebesena_4!H46</f>
        <v>0</v>
      </c>
      <c r="I45" s="339">
        <f>H45+Stebesena_4!I46</f>
        <v>5.2894999999999998E-2</v>
      </c>
      <c r="J45" s="339">
        <f>I45+Stebesena_4!J46</f>
        <v>0.209895</v>
      </c>
      <c r="K45" s="339">
        <f>J45+Stebesena_4!K46</f>
        <v>0.209895</v>
      </c>
      <c r="L45" s="339">
        <f>K45+Stebesena_4!L46</f>
        <v>0.209895</v>
      </c>
      <c r="M45" s="340"/>
    </row>
    <row r="46" spans="1:13" x14ac:dyDescent="0.25">
      <c r="C46" s="158"/>
      <c r="D46" s="158"/>
    </row>
  </sheetData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X252"/>
  <sheetViews>
    <sheetView topLeftCell="A132" zoomScale="75" zoomScaleNormal="75" zoomScaleSheetLayoutView="73" zoomScalePageLayoutView="75" workbookViewId="0">
      <selection activeCell="H136" sqref="H136"/>
    </sheetView>
  </sheetViews>
  <sheetFormatPr defaultRowHeight="12.75" x14ac:dyDescent="0.2"/>
  <cols>
    <col min="1" max="1" width="7.85546875" style="199" customWidth="1"/>
    <col min="2" max="2" width="12.85546875" style="199" customWidth="1"/>
    <col min="3" max="3" width="18.42578125" style="199" customWidth="1"/>
    <col min="4" max="4" width="14.85546875" style="199" customWidth="1"/>
    <col min="5" max="5" width="11.5703125" style="199" customWidth="1"/>
    <col min="6" max="6" width="15.28515625" style="199" customWidth="1"/>
    <col min="7" max="7" width="15.140625" style="199" customWidth="1"/>
    <col min="8" max="8" width="12.140625" style="199" customWidth="1"/>
    <col min="9" max="10" width="9.140625" style="199"/>
    <col min="11" max="11" width="11.5703125" style="200" customWidth="1"/>
    <col min="12" max="12" width="12.42578125" style="200" customWidth="1"/>
    <col min="13" max="13" width="13" style="201" customWidth="1"/>
    <col min="14" max="14" width="10.140625" style="201" customWidth="1"/>
    <col min="15" max="15" width="9.140625" style="201"/>
    <col min="16" max="16" width="11.85546875" style="201" customWidth="1"/>
    <col min="17" max="17" width="12.5703125" style="199" customWidth="1"/>
    <col min="18" max="18" width="14.140625" style="199" customWidth="1"/>
    <col min="19" max="19" width="12.7109375" style="199" customWidth="1"/>
    <col min="20" max="20" width="13.85546875" style="202" customWidth="1"/>
    <col min="21" max="21" width="12.5703125" style="199" customWidth="1"/>
    <col min="22" max="22" width="10.7109375" style="199" customWidth="1"/>
    <col min="23" max="23" width="9.140625" style="199"/>
    <col min="24" max="24" width="13.5703125" style="199" customWidth="1"/>
    <col min="25" max="16384" width="9.140625" style="199"/>
  </cols>
  <sheetData>
    <row r="2" spans="2:20" ht="15.75" x14ac:dyDescent="0.25">
      <c r="B2" s="198" t="s">
        <v>19</v>
      </c>
    </row>
    <row r="3" spans="2:20" x14ac:dyDescent="0.2">
      <c r="B3" s="203"/>
    </row>
    <row r="4" spans="2:20" x14ac:dyDescent="0.2">
      <c r="B4" s="204" t="s">
        <v>93</v>
      </c>
      <c r="C4" s="205" t="s">
        <v>94</v>
      </c>
    </row>
    <row r="5" spans="2:20" x14ac:dyDescent="0.2">
      <c r="B5" s="204" t="s">
        <v>95</v>
      </c>
      <c r="C5" s="205" t="s">
        <v>96</v>
      </c>
    </row>
    <row r="6" spans="2:20" x14ac:dyDescent="0.2">
      <c r="B6" s="204" t="s">
        <v>485</v>
      </c>
      <c r="C6" s="205" t="s">
        <v>486</v>
      </c>
      <c r="K6" s="199"/>
      <c r="L6" s="245"/>
      <c r="M6" s="199"/>
      <c r="N6" s="199"/>
      <c r="O6" s="199"/>
      <c r="P6" s="199"/>
      <c r="T6" s="199"/>
    </row>
    <row r="7" spans="2:20" x14ac:dyDescent="0.2">
      <c r="K7" s="199"/>
      <c r="L7" s="245"/>
      <c r="M7" s="199"/>
      <c r="N7" s="199"/>
      <c r="O7" s="199"/>
      <c r="P7" s="199"/>
      <c r="T7" s="199"/>
    </row>
    <row r="8" spans="2:20" ht="12.75" customHeight="1" x14ac:dyDescent="0.2">
      <c r="B8" s="366" t="s">
        <v>20</v>
      </c>
      <c r="C8" s="369"/>
      <c r="D8" s="369"/>
      <c r="E8" s="369"/>
      <c r="F8" s="369"/>
      <c r="G8" s="369"/>
      <c r="H8" s="369"/>
      <c r="I8" s="369"/>
      <c r="J8" s="367"/>
      <c r="K8" s="366" t="s">
        <v>144</v>
      </c>
      <c r="L8" s="369"/>
      <c r="M8" s="369"/>
      <c r="N8" s="369"/>
      <c r="O8" s="369"/>
      <c r="P8" s="367"/>
      <c r="Q8" s="366" t="s">
        <v>21</v>
      </c>
      <c r="R8" s="369"/>
      <c r="S8" s="369"/>
      <c r="T8" s="367"/>
    </row>
    <row r="9" spans="2:20" ht="102" x14ac:dyDescent="0.2">
      <c r="B9" s="269" t="s">
        <v>10</v>
      </c>
      <c r="C9" s="269" t="s">
        <v>22</v>
      </c>
      <c r="D9" s="269" t="s">
        <v>23</v>
      </c>
      <c r="E9" s="269" t="s">
        <v>24</v>
      </c>
      <c r="F9" s="269" t="s">
        <v>25</v>
      </c>
      <c r="G9" s="269" t="s">
        <v>26</v>
      </c>
      <c r="H9" s="269" t="s">
        <v>27</v>
      </c>
      <c r="I9" s="269" t="s">
        <v>28</v>
      </c>
      <c r="J9" s="269" t="s">
        <v>29</v>
      </c>
      <c r="K9" s="269" t="s">
        <v>30</v>
      </c>
      <c r="L9" s="320" t="s">
        <v>31</v>
      </c>
      <c r="M9" s="269" t="s">
        <v>32</v>
      </c>
      <c r="N9" s="269" t="s">
        <v>33</v>
      </c>
      <c r="O9" s="269" t="s">
        <v>34</v>
      </c>
      <c r="P9" s="269" t="s">
        <v>13</v>
      </c>
      <c r="Q9" s="269" t="s">
        <v>35</v>
      </c>
      <c r="R9" s="269" t="s">
        <v>36</v>
      </c>
      <c r="S9" s="269" t="s">
        <v>37</v>
      </c>
      <c r="T9" s="269" t="s">
        <v>38</v>
      </c>
    </row>
    <row r="10" spans="2:20" ht="63.75" x14ac:dyDescent="0.2">
      <c r="B10" s="95" t="s">
        <v>487</v>
      </c>
      <c r="C10" s="95" t="s">
        <v>488</v>
      </c>
      <c r="D10" s="95" t="s">
        <v>108</v>
      </c>
      <c r="E10" s="95" t="s">
        <v>100</v>
      </c>
      <c r="F10" s="95" t="s">
        <v>109</v>
      </c>
      <c r="G10" s="95" t="s">
        <v>489</v>
      </c>
      <c r="H10" s="196" t="s">
        <v>45</v>
      </c>
      <c r="I10" s="196" t="s">
        <v>39</v>
      </c>
      <c r="J10" s="196" t="s">
        <v>46</v>
      </c>
      <c r="K10" s="252">
        <f t="shared" ref="K10:K13" si="0">L10+M10+N10+O10+P10</f>
        <v>100000</v>
      </c>
      <c r="L10" s="70">
        <v>21433.74</v>
      </c>
      <c r="M10" s="70">
        <v>6370.24</v>
      </c>
      <c r="N10" s="70">
        <v>0</v>
      </c>
      <c r="O10" s="70">
        <v>0</v>
      </c>
      <c r="P10" s="70">
        <v>72196.02</v>
      </c>
      <c r="Q10" s="250">
        <v>42991</v>
      </c>
      <c r="R10" s="250">
        <v>43080</v>
      </c>
      <c r="S10" s="265">
        <v>43159</v>
      </c>
      <c r="T10" s="94">
        <v>2019</v>
      </c>
    </row>
    <row r="11" spans="2:20" ht="63.75" x14ac:dyDescent="0.2">
      <c r="B11" s="253" t="s">
        <v>490</v>
      </c>
      <c r="C11" s="253" t="s">
        <v>491</v>
      </c>
      <c r="D11" s="253" t="s">
        <v>90</v>
      </c>
      <c r="E11" s="253" t="s">
        <v>100</v>
      </c>
      <c r="F11" s="253" t="s">
        <v>91</v>
      </c>
      <c r="G11" s="253" t="s">
        <v>489</v>
      </c>
      <c r="H11" s="254" t="s">
        <v>45</v>
      </c>
      <c r="I11" s="254" t="s">
        <v>39</v>
      </c>
      <c r="J11" s="254" t="s">
        <v>46</v>
      </c>
      <c r="K11" s="252">
        <f t="shared" si="0"/>
        <v>346374.18</v>
      </c>
      <c r="L11" s="70">
        <v>25978.07</v>
      </c>
      <c r="M11" s="255">
        <v>25978.06</v>
      </c>
      <c r="N11" s="255">
        <v>0</v>
      </c>
      <c r="O11" s="255">
        <v>0</v>
      </c>
      <c r="P11" s="255">
        <v>294418.05</v>
      </c>
      <c r="Q11" s="256">
        <v>43007</v>
      </c>
      <c r="R11" s="256">
        <v>43039</v>
      </c>
      <c r="S11" s="273">
        <v>43098</v>
      </c>
      <c r="T11" s="94">
        <v>2019</v>
      </c>
    </row>
    <row r="12" spans="2:20" ht="51" x14ac:dyDescent="0.2">
      <c r="B12" s="95" t="s">
        <v>492</v>
      </c>
      <c r="C12" s="95" t="s">
        <v>493</v>
      </c>
      <c r="D12" s="95" t="s">
        <v>42</v>
      </c>
      <c r="E12" s="95" t="s">
        <v>100</v>
      </c>
      <c r="F12" s="95" t="s">
        <v>167</v>
      </c>
      <c r="G12" s="95" t="s">
        <v>489</v>
      </c>
      <c r="H12" s="196" t="s">
        <v>45</v>
      </c>
      <c r="I12" s="196" t="s">
        <v>39</v>
      </c>
      <c r="J12" s="196" t="s">
        <v>46</v>
      </c>
      <c r="K12" s="252">
        <f t="shared" si="0"/>
        <v>394478.4</v>
      </c>
      <c r="L12" s="70">
        <v>29587</v>
      </c>
      <c r="M12" s="252">
        <v>29585</v>
      </c>
      <c r="N12" s="252">
        <v>0</v>
      </c>
      <c r="O12" s="252">
        <v>0</v>
      </c>
      <c r="P12" s="252">
        <v>335306.40000000002</v>
      </c>
      <c r="Q12" s="250">
        <v>43009</v>
      </c>
      <c r="R12" s="250">
        <v>43070</v>
      </c>
      <c r="S12" s="265">
        <v>43132</v>
      </c>
      <c r="T12" s="94">
        <v>2020</v>
      </c>
    </row>
    <row r="13" spans="2:20" ht="51" x14ac:dyDescent="0.2">
      <c r="B13" s="95" t="s">
        <v>494</v>
      </c>
      <c r="C13" s="100" t="s">
        <v>495</v>
      </c>
      <c r="D13" s="100" t="s">
        <v>113</v>
      </c>
      <c r="E13" s="100" t="s">
        <v>100</v>
      </c>
      <c r="F13" s="100" t="s">
        <v>434</v>
      </c>
      <c r="G13" s="100" t="s">
        <v>489</v>
      </c>
      <c r="H13" s="248" t="s">
        <v>45</v>
      </c>
      <c r="I13" s="248" t="s">
        <v>39</v>
      </c>
      <c r="J13" s="248" t="s">
        <v>46</v>
      </c>
      <c r="K13" s="252">
        <f t="shared" si="0"/>
        <v>206127.69</v>
      </c>
      <c r="L13" s="70">
        <v>15459.59</v>
      </c>
      <c r="M13" s="70">
        <v>15459.57</v>
      </c>
      <c r="N13" s="70">
        <v>0</v>
      </c>
      <c r="O13" s="70">
        <v>0</v>
      </c>
      <c r="P13" s="70">
        <v>175208.53</v>
      </c>
      <c r="Q13" s="250">
        <v>43007</v>
      </c>
      <c r="R13" s="250">
        <v>43080</v>
      </c>
      <c r="S13" s="265">
        <v>43143</v>
      </c>
      <c r="T13" s="94">
        <v>2019</v>
      </c>
    </row>
    <row r="14" spans="2:20" x14ac:dyDescent="0.2">
      <c r="B14" s="204"/>
      <c r="C14" s="205"/>
    </row>
    <row r="15" spans="2:20" x14ac:dyDescent="0.2">
      <c r="B15" s="204" t="s">
        <v>420</v>
      </c>
      <c r="C15" s="205" t="s">
        <v>421</v>
      </c>
      <c r="K15" s="199"/>
      <c r="L15" s="245"/>
      <c r="M15" s="199"/>
      <c r="N15" s="199"/>
      <c r="O15" s="199"/>
      <c r="P15" s="199"/>
      <c r="T15" s="199"/>
    </row>
    <row r="16" spans="2:20" x14ac:dyDescent="0.2">
      <c r="K16" s="199"/>
      <c r="L16" s="245"/>
      <c r="M16" s="199"/>
      <c r="N16" s="199"/>
      <c r="O16" s="199"/>
      <c r="P16" s="199"/>
      <c r="T16" s="199"/>
    </row>
    <row r="17" spans="2:20" x14ac:dyDescent="0.2">
      <c r="B17" s="368" t="s">
        <v>20</v>
      </c>
      <c r="C17" s="368"/>
      <c r="D17" s="368"/>
      <c r="E17" s="368"/>
      <c r="F17" s="368"/>
      <c r="G17" s="368"/>
      <c r="H17" s="368"/>
      <c r="I17" s="368"/>
      <c r="J17" s="368"/>
      <c r="K17" s="368" t="s">
        <v>144</v>
      </c>
      <c r="L17" s="368"/>
      <c r="M17" s="368"/>
      <c r="N17" s="368"/>
      <c r="O17" s="368"/>
      <c r="P17" s="368"/>
      <c r="Q17" s="368" t="s">
        <v>21</v>
      </c>
      <c r="R17" s="368"/>
      <c r="S17" s="368"/>
      <c r="T17" s="368"/>
    </row>
    <row r="18" spans="2:20" ht="102" x14ac:dyDescent="0.2">
      <c r="B18" s="206" t="s">
        <v>10</v>
      </c>
      <c r="C18" s="206" t="s">
        <v>22</v>
      </c>
      <c r="D18" s="206" t="s">
        <v>23</v>
      </c>
      <c r="E18" s="206" t="s">
        <v>24</v>
      </c>
      <c r="F18" s="206" t="s">
        <v>25</v>
      </c>
      <c r="G18" s="206" t="s">
        <v>26</v>
      </c>
      <c r="H18" s="206" t="s">
        <v>27</v>
      </c>
      <c r="I18" s="206" t="s">
        <v>28</v>
      </c>
      <c r="J18" s="206" t="s">
        <v>29</v>
      </c>
      <c r="K18" s="206" t="s">
        <v>30</v>
      </c>
      <c r="L18" s="223" t="s">
        <v>31</v>
      </c>
      <c r="M18" s="206" t="s">
        <v>32</v>
      </c>
      <c r="N18" s="206" t="s">
        <v>33</v>
      </c>
      <c r="O18" s="206" t="s">
        <v>34</v>
      </c>
      <c r="P18" s="206" t="s">
        <v>13</v>
      </c>
      <c r="Q18" s="206" t="s">
        <v>35</v>
      </c>
      <c r="R18" s="206" t="s">
        <v>36</v>
      </c>
      <c r="S18" s="206" t="s">
        <v>37</v>
      </c>
      <c r="T18" s="206" t="s">
        <v>38</v>
      </c>
    </row>
    <row r="19" spans="2:20" ht="38.25" x14ac:dyDescent="0.2">
      <c r="B19" s="207" t="s">
        <v>422</v>
      </c>
      <c r="C19" s="208" t="s">
        <v>423</v>
      </c>
      <c r="D19" s="208" t="s">
        <v>104</v>
      </c>
      <c r="E19" s="207" t="s">
        <v>100</v>
      </c>
      <c r="F19" s="208" t="s">
        <v>424</v>
      </c>
      <c r="G19" s="208" t="s">
        <v>425</v>
      </c>
      <c r="H19" s="209" t="s">
        <v>45</v>
      </c>
      <c r="I19" s="209" t="s">
        <v>39</v>
      </c>
      <c r="J19" s="209" t="s">
        <v>46</v>
      </c>
      <c r="K19" s="217">
        <f>L19+M19+N19+O19+P19</f>
        <v>110463.53</v>
      </c>
      <c r="L19" s="211">
        <v>8284.77</v>
      </c>
      <c r="M19" s="217">
        <v>8284.76</v>
      </c>
      <c r="N19" s="217">
        <v>0</v>
      </c>
      <c r="O19" s="217">
        <v>0</v>
      </c>
      <c r="P19" s="217">
        <v>93894</v>
      </c>
      <c r="Q19" s="212">
        <v>42916</v>
      </c>
      <c r="R19" s="212">
        <v>42993</v>
      </c>
      <c r="S19" s="212">
        <v>43099</v>
      </c>
      <c r="T19" s="213">
        <v>2019</v>
      </c>
    </row>
    <row r="20" spans="2:20" ht="38.25" x14ac:dyDescent="0.2">
      <c r="B20" s="207" t="s">
        <v>426</v>
      </c>
      <c r="C20" s="208" t="s">
        <v>427</v>
      </c>
      <c r="D20" s="208" t="s">
        <v>108</v>
      </c>
      <c r="E20" s="207" t="s">
        <v>100</v>
      </c>
      <c r="F20" s="208" t="s">
        <v>109</v>
      </c>
      <c r="G20" s="208" t="s">
        <v>425</v>
      </c>
      <c r="H20" s="209" t="s">
        <v>45</v>
      </c>
      <c r="I20" s="209" t="s">
        <v>39</v>
      </c>
      <c r="J20" s="209" t="s">
        <v>46</v>
      </c>
      <c r="K20" s="217">
        <f t="shared" ref="K20:K23" si="1">L20+M20+N20+O20+P20</f>
        <v>120936.48</v>
      </c>
      <c r="L20" s="211">
        <v>9070.25</v>
      </c>
      <c r="M20" s="217">
        <v>9070.23</v>
      </c>
      <c r="N20" s="217">
        <v>0</v>
      </c>
      <c r="O20" s="217">
        <v>0</v>
      </c>
      <c r="P20" s="217">
        <v>102796</v>
      </c>
      <c r="Q20" s="212">
        <v>42916</v>
      </c>
      <c r="R20" s="212">
        <v>42982</v>
      </c>
      <c r="S20" s="212">
        <v>43074</v>
      </c>
      <c r="T20" s="213">
        <v>2019</v>
      </c>
    </row>
    <row r="21" spans="2:20" ht="38.25" x14ac:dyDescent="0.2">
      <c r="B21" s="214" t="s">
        <v>428</v>
      </c>
      <c r="C21" s="215" t="s">
        <v>429</v>
      </c>
      <c r="D21" s="215" t="s">
        <v>90</v>
      </c>
      <c r="E21" s="214" t="s">
        <v>100</v>
      </c>
      <c r="F21" s="215" t="s">
        <v>91</v>
      </c>
      <c r="G21" s="215" t="s">
        <v>425</v>
      </c>
      <c r="H21" s="216" t="s">
        <v>45</v>
      </c>
      <c r="I21" s="216" t="s">
        <v>39</v>
      </c>
      <c r="J21" s="216" t="s">
        <v>46</v>
      </c>
      <c r="K21" s="217">
        <f t="shared" si="1"/>
        <v>377054.59</v>
      </c>
      <c r="L21" s="211">
        <v>28279.1</v>
      </c>
      <c r="M21" s="218">
        <v>28279.09</v>
      </c>
      <c r="N21" s="218">
        <v>0</v>
      </c>
      <c r="O21" s="218">
        <v>0</v>
      </c>
      <c r="P21" s="218">
        <v>320496.40000000002</v>
      </c>
      <c r="Q21" s="222">
        <v>42916</v>
      </c>
      <c r="R21" s="222">
        <v>42993</v>
      </c>
      <c r="S21" s="222">
        <v>43099</v>
      </c>
      <c r="T21" s="213">
        <v>2019</v>
      </c>
    </row>
    <row r="22" spans="2:20" ht="63.75" x14ac:dyDescent="0.2">
      <c r="B22" s="207" t="s">
        <v>430</v>
      </c>
      <c r="C22" s="208" t="s">
        <v>431</v>
      </c>
      <c r="D22" s="208" t="s">
        <v>42</v>
      </c>
      <c r="E22" s="207" t="s">
        <v>100</v>
      </c>
      <c r="F22" s="208" t="s">
        <v>167</v>
      </c>
      <c r="G22" s="208" t="s">
        <v>425</v>
      </c>
      <c r="H22" s="209" t="s">
        <v>45</v>
      </c>
      <c r="I22" s="209" t="s">
        <v>39</v>
      </c>
      <c r="J22" s="209" t="s">
        <v>46</v>
      </c>
      <c r="K22" s="217">
        <f t="shared" si="1"/>
        <v>557868.85</v>
      </c>
      <c r="L22" s="211">
        <v>41840.17</v>
      </c>
      <c r="M22" s="217">
        <v>41840.160000000003</v>
      </c>
      <c r="N22" s="217">
        <v>0</v>
      </c>
      <c r="O22" s="217">
        <v>0</v>
      </c>
      <c r="P22" s="217">
        <v>474188.52</v>
      </c>
      <c r="Q22" s="212">
        <v>42917</v>
      </c>
      <c r="R22" s="212">
        <v>42993</v>
      </c>
      <c r="S22" s="212">
        <v>43070</v>
      </c>
      <c r="T22" s="213">
        <v>2019</v>
      </c>
    </row>
    <row r="23" spans="2:20" ht="51" x14ac:dyDescent="0.2">
      <c r="B23" s="207" t="s">
        <v>432</v>
      </c>
      <c r="C23" s="208" t="s">
        <v>433</v>
      </c>
      <c r="D23" s="208" t="s">
        <v>113</v>
      </c>
      <c r="E23" s="207" t="s">
        <v>100</v>
      </c>
      <c r="F23" s="208" t="s">
        <v>434</v>
      </c>
      <c r="G23" s="208" t="s">
        <v>435</v>
      </c>
      <c r="H23" s="209" t="s">
        <v>45</v>
      </c>
      <c r="I23" s="209" t="s">
        <v>39</v>
      </c>
      <c r="J23" s="209" t="s">
        <v>46</v>
      </c>
      <c r="K23" s="217">
        <f t="shared" si="1"/>
        <v>290086.33</v>
      </c>
      <c r="L23" s="211">
        <v>21756.48</v>
      </c>
      <c r="M23" s="217">
        <v>21756.47</v>
      </c>
      <c r="N23" s="217">
        <v>0</v>
      </c>
      <c r="O23" s="217">
        <v>0</v>
      </c>
      <c r="P23" s="217">
        <v>246573.38</v>
      </c>
      <c r="Q23" s="212">
        <v>42947</v>
      </c>
      <c r="R23" s="212">
        <v>42993</v>
      </c>
      <c r="S23" s="212">
        <v>43070</v>
      </c>
      <c r="T23" s="213">
        <v>2020</v>
      </c>
    </row>
    <row r="24" spans="2:20" x14ac:dyDescent="0.2">
      <c r="B24" s="204"/>
      <c r="C24" s="205"/>
    </row>
    <row r="25" spans="2:20" x14ac:dyDescent="0.2">
      <c r="B25" s="204" t="s">
        <v>97</v>
      </c>
      <c r="C25" s="205" t="s">
        <v>98</v>
      </c>
    </row>
    <row r="27" spans="2:20" x14ac:dyDescent="0.2">
      <c r="B27" s="368" t="s">
        <v>20</v>
      </c>
      <c r="C27" s="368"/>
      <c r="D27" s="368"/>
      <c r="E27" s="368"/>
      <c r="F27" s="368"/>
      <c r="G27" s="368"/>
      <c r="H27" s="368"/>
      <c r="I27" s="368"/>
      <c r="J27" s="368"/>
      <c r="K27" s="368" t="s">
        <v>144</v>
      </c>
      <c r="L27" s="368"/>
      <c r="M27" s="368"/>
      <c r="N27" s="368"/>
      <c r="O27" s="368"/>
      <c r="P27" s="368"/>
      <c r="Q27" s="368" t="s">
        <v>21</v>
      </c>
      <c r="R27" s="368"/>
      <c r="S27" s="368"/>
      <c r="T27" s="368"/>
    </row>
    <row r="28" spans="2:20" ht="102" x14ac:dyDescent="0.2">
      <c r="B28" s="206" t="s">
        <v>10</v>
      </c>
      <c r="C28" s="206" t="s">
        <v>22</v>
      </c>
      <c r="D28" s="206" t="s">
        <v>23</v>
      </c>
      <c r="E28" s="206" t="s">
        <v>24</v>
      </c>
      <c r="F28" s="206" t="s">
        <v>25</v>
      </c>
      <c r="G28" s="206" t="s">
        <v>26</v>
      </c>
      <c r="H28" s="206" t="s">
        <v>27</v>
      </c>
      <c r="I28" s="206" t="s">
        <v>28</v>
      </c>
      <c r="J28" s="206" t="s">
        <v>29</v>
      </c>
      <c r="K28" s="223" t="s">
        <v>30</v>
      </c>
      <c r="L28" s="223" t="s">
        <v>31</v>
      </c>
      <c r="M28" s="206" t="s">
        <v>32</v>
      </c>
      <c r="N28" s="206" t="s">
        <v>33</v>
      </c>
      <c r="O28" s="206" t="s">
        <v>34</v>
      </c>
      <c r="P28" s="206" t="s">
        <v>13</v>
      </c>
      <c r="Q28" s="206" t="s">
        <v>35</v>
      </c>
      <c r="R28" s="206" t="s">
        <v>36</v>
      </c>
      <c r="S28" s="206" t="s">
        <v>37</v>
      </c>
      <c r="T28" s="224" t="s">
        <v>38</v>
      </c>
    </row>
    <row r="29" spans="2:20" ht="65.099999999999994" customHeight="1" x14ac:dyDescent="0.2">
      <c r="B29" s="207" t="s">
        <v>99</v>
      </c>
      <c r="C29" s="207" t="s">
        <v>145</v>
      </c>
      <c r="D29" s="207" t="s">
        <v>42</v>
      </c>
      <c r="E29" s="207" t="s">
        <v>100</v>
      </c>
      <c r="F29" s="207" t="s">
        <v>87</v>
      </c>
      <c r="G29" s="207" t="s">
        <v>101</v>
      </c>
      <c r="H29" s="209" t="s">
        <v>45</v>
      </c>
      <c r="I29" s="209" t="s">
        <v>39</v>
      </c>
      <c r="J29" s="209" t="s">
        <v>46</v>
      </c>
      <c r="K29" s="221">
        <f>L29+M29+N29+O29+P29</f>
        <v>723810.80999999994</v>
      </c>
      <c r="L29" s="221">
        <v>108571.62</v>
      </c>
      <c r="M29" s="210">
        <v>0</v>
      </c>
      <c r="N29" s="210">
        <v>0</v>
      </c>
      <c r="O29" s="210">
        <v>0</v>
      </c>
      <c r="P29" s="210">
        <v>615239.18999999994</v>
      </c>
      <c r="Q29" s="225">
        <v>42887</v>
      </c>
      <c r="R29" s="225">
        <v>43006</v>
      </c>
      <c r="S29" s="225">
        <v>43098</v>
      </c>
      <c r="T29" s="226">
        <v>2019</v>
      </c>
    </row>
    <row r="30" spans="2:20" ht="65.099999999999994" customHeight="1" x14ac:dyDescent="0.2">
      <c r="B30" s="207" t="s">
        <v>102</v>
      </c>
      <c r="C30" s="207" t="s">
        <v>103</v>
      </c>
      <c r="D30" s="207" t="s">
        <v>146</v>
      </c>
      <c r="E30" s="207" t="s">
        <v>100</v>
      </c>
      <c r="F30" s="207" t="s">
        <v>105</v>
      </c>
      <c r="G30" s="207" t="s">
        <v>101</v>
      </c>
      <c r="H30" s="209" t="s">
        <v>45</v>
      </c>
      <c r="I30" s="209" t="s">
        <v>39</v>
      </c>
      <c r="J30" s="209" t="s">
        <v>46</v>
      </c>
      <c r="K30" s="221">
        <f t="shared" ref="K30:K33" si="2">L30+M30+N30+O30+P30</f>
        <v>143272.79999999999</v>
      </c>
      <c r="L30" s="221">
        <v>21490.92</v>
      </c>
      <c r="M30" s="210">
        <v>0</v>
      </c>
      <c r="N30" s="210">
        <v>0</v>
      </c>
      <c r="O30" s="210">
        <v>0</v>
      </c>
      <c r="P30" s="210">
        <v>121781.88</v>
      </c>
      <c r="Q30" s="225">
        <v>42916</v>
      </c>
      <c r="R30" s="225">
        <v>43008</v>
      </c>
      <c r="S30" s="225">
        <v>43099</v>
      </c>
      <c r="T30" s="226">
        <v>2020</v>
      </c>
    </row>
    <row r="31" spans="2:20" ht="65.099999999999994" customHeight="1" x14ac:dyDescent="0.2">
      <c r="B31" s="207" t="s">
        <v>106</v>
      </c>
      <c r="C31" s="207" t="s">
        <v>107</v>
      </c>
      <c r="D31" s="207" t="s">
        <v>108</v>
      </c>
      <c r="E31" s="207" t="s">
        <v>100</v>
      </c>
      <c r="F31" s="207" t="s">
        <v>109</v>
      </c>
      <c r="G31" s="207" t="s">
        <v>101</v>
      </c>
      <c r="H31" s="209" t="s">
        <v>45</v>
      </c>
      <c r="I31" s="209" t="s">
        <v>39</v>
      </c>
      <c r="J31" s="209" t="s">
        <v>46</v>
      </c>
      <c r="K31" s="221">
        <f t="shared" si="2"/>
        <v>155846.28</v>
      </c>
      <c r="L31" s="221">
        <v>23376.94</v>
      </c>
      <c r="M31" s="210">
        <v>0</v>
      </c>
      <c r="N31" s="210">
        <v>0</v>
      </c>
      <c r="O31" s="210">
        <v>0</v>
      </c>
      <c r="P31" s="210">
        <v>132469.34</v>
      </c>
      <c r="Q31" s="225">
        <v>42887</v>
      </c>
      <c r="R31" s="225">
        <v>42993</v>
      </c>
      <c r="S31" s="225">
        <v>43084</v>
      </c>
      <c r="T31" s="226">
        <v>2019</v>
      </c>
    </row>
    <row r="32" spans="2:20" ht="65.099999999999994" customHeight="1" x14ac:dyDescent="0.2">
      <c r="B32" s="207" t="s">
        <v>110</v>
      </c>
      <c r="C32" s="207" t="s">
        <v>111</v>
      </c>
      <c r="D32" s="207" t="s">
        <v>90</v>
      </c>
      <c r="E32" s="207" t="s">
        <v>100</v>
      </c>
      <c r="F32" s="207" t="s">
        <v>91</v>
      </c>
      <c r="G32" s="207" t="s">
        <v>101</v>
      </c>
      <c r="H32" s="209" t="s">
        <v>45</v>
      </c>
      <c r="I32" s="209" t="s">
        <v>39</v>
      </c>
      <c r="J32" s="209" t="s">
        <v>46</v>
      </c>
      <c r="K32" s="221">
        <f t="shared" si="2"/>
        <v>492274.18</v>
      </c>
      <c r="L32" s="221">
        <v>73841.13</v>
      </c>
      <c r="M32" s="210">
        <v>0</v>
      </c>
      <c r="N32" s="210">
        <v>0</v>
      </c>
      <c r="O32" s="210">
        <v>0</v>
      </c>
      <c r="P32" s="210">
        <v>418433.05</v>
      </c>
      <c r="Q32" s="225">
        <v>42916</v>
      </c>
      <c r="R32" s="225">
        <v>43008</v>
      </c>
      <c r="S32" s="225">
        <v>43100</v>
      </c>
      <c r="T32" s="226">
        <v>2020</v>
      </c>
    </row>
    <row r="33" spans="2:20" ht="65.099999999999994" customHeight="1" x14ac:dyDescent="0.2">
      <c r="B33" s="207" t="s">
        <v>112</v>
      </c>
      <c r="C33" s="207" t="s">
        <v>120</v>
      </c>
      <c r="D33" s="207" t="s">
        <v>113</v>
      </c>
      <c r="E33" s="207" t="s">
        <v>100</v>
      </c>
      <c r="F33" s="207" t="s">
        <v>114</v>
      </c>
      <c r="G33" s="207" t="s">
        <v>101</v>
      </c>
      <c r="H33" s="209" t="s">
        <v>45</v>
      </c>
      <c r="I33" s="209" t="s">
        <v>39</v>
      </c>
      <c r="J33" s="209" t="s">
        <v>46</v>
      </c>
      <c r="K33" s="221">
        <f t="shared" si="2"/>
        <v>378214.76</v>
      </c>
      <c r="L33" s="221">
        <v>56732.22</v>
      </c>
      <c r="M33" s="210">
        <v>0</v>
      </c>
      <c r="N33" s="210">
        <v>0</v>
      </c>
      <c r="O33" s="210">
        <v>0</v>
      </c>
      <c r="P33" s="210">
        <v>321482.53999999998</v>
      </c>
      <c r="Q33" s="225">
        <v>42916</v>
      </c>
      <c r="R33" s="225">
        <v>43008</v>
      </c>
      <c r="S33" s="225">
        <v>43100</v>
      </c>
      <c r="T33" s="226">
        <v>2020</v>
      </c>
    </row>
    <row r="34" spans="2:20" x14ac:dyDescent="0.2">
      <c r="B34" s="203"/>
      <c r="P34" s="227"/>
    </row>
    <row r="35" spans="2:20" x14ac:dyDescent="0.2">
      <c r="B35" s="204" t="s">
        <v>147</v>
      </c>
      <c r="C35" s="205" t="s">
        <v>148</v>
      </c>
    </row>
    <row r="36" spans="2:20" x14ac:dyDescent="0.2">
      <c r="B36" s="204" t="s">
        <v>150</v>
      </c>
      <c r="C36" s="205" t="s">
        <v>149</v>
      </c>
    </row>
    <row r="37" spans="2:20" x14ac:dyDescent="0.2">
      <c r="B37" s="204" t="s">
        <v>151</v>
      </c>
      <c r="C37" s="205" t="s">
        <v>152</v>
      </c>
    </row>
    <row r="39" spans="2:20" x14ac:dyDescent="0.2">
      <c r="B39" s="368" t="s">
        <v>20</v>
      </c>
      <c r="C39" s="368"/>
      <c r="D39" s="368"/>
      <c r="E39" s="368"/>
      <c r="F39" s="368"/>
      <c r="G39" s="368"/>
      <c r="H39" s="368"/>
      <c r="I39" s="368"/>
      <c r="J39" s="368"/>
      <c r="K39" s="368" t="s">
        <v>144</v>
      </c>
      <c r="L39" s="368"/>
      <c r="M39" s="368"/>
      <c r="N39" s="368"/>
      <c r="O39" s="368"/>
      <c r="P39" s="368"/>
      <c r="Q39" s="368" t="s">
        <v>21</v>
      </c>
      <c r="R39" s="368"/>
      <c r="S39" s="368"/>
      <c r="T39" s="368"/>
    </row>
    <row r="40" spans="2:20" ht="102" x14ac:dyDescent="0.2">
      <c r="B40" s="206" t="s">
        <v>10</v>
      </c>
      <c r="C40" s="206" t="s">
        <v>22</v>
      </c>
      <c r="D40" s="206" t="s">
        <v>23</v>
      </c>
      <c r="E40" s="206" t="s">
        <v>24</v>
      </c>
      <c r="F40" s="206" t="s">
        <v>25</v>
      </c>
      <c r="G40" s="206" t="s">
        <v>26</v>
      </c>
      <c r="H40" s="206" t="s">
        <v>27</v>
      </c>
      <c r="I40" s="206" t="s">
        <v>28</v>
      </c>
      <c r="J40" s="206" t="s">
        <v>29</v>
      </c>
      <c r="K40" s="223" t="s">
        <v>30</v>
      </c>
      <c r="L40" s="223" t="s">
        <v>31</v>
      </c>
      <c r="M40" s="206" t="s">
        <v>32</v>
      </c>
      <c r="N40" s="206" t="s">
        <v>33</v>
      </c>
      <c r="O40" s="206" t="s">
        <v>34</v>
      </c>
      <c r="P40" s="206" t="s">
        <v>13</v>
      </c>
      <c r="Q40" s="206" t="s">
        <v>35</v>
      </c>
      <c r="R40" s="206" t="s">
        <v>36</v>
      </c>
      <c r="S40" s="206" t="s">
        <v>37</v>
      </c>
      <c r="T40" s="224" t="s">
        <v>38</v>
      </c>
    </row>
    <row r="41" spans="2:20" ht="80.099999999999994" customHeight="1" x14ac:dyDescent="0.2">
      <c r="B41" s="207" t="s">
        <v>153</v>
      </c>
      <c r="C41" s="207" t="s">
        <v>155</v>
      </c>
      <c r="D41" s="207" t="s">
        <v>108</v>
      </c>
      <c r="E41" s="207" t="s">
        <v>156</v>
      </c>
      <c r="F41" s="207" t="s">
        <v>109</v>
      </c>
      <c r="G41" s="207" t="s">
        <v>157</v>
      </c>
      <c r="H41" s="209" t="s">
        <v>45</v>
      </c>
      <c r="I41" s="209" t="s">
        <v>158</v>
      </c>
      <c r="J41" s="209" t="s">
        <v>46</v>
      </c>
      <c r="K41" s="221">
        <f>L41+M41+N41+O41+P41</f>
        <v>606048.01</v>
      </c>
      <c r="L41" s="221">
        <v>90907.199999999997</v>
      </c>
      <c r="M41" s="210">
        <v>0</v>
      </c>
      <c r="N41" s="210">
        <v>0</v>
      </c>
      <c r="O41" s="210">
        <v>0</v>
      </c>
      <c r="P41" s="210">
        <v>515140.81</v>
      </c>
      <c r="Q41" s="225">
        <v>42552</v>
      </c>
      <c r="R41" s="225">
        <v>42644</v>
      </c>
      <c r="S41" s="225">
        <v>42736</v>
      </c>
      <c r="T41" s="226">
        <v>2019</v>
      </c>
    </row>
    <row r="42" spans="2:20" ht="80.099999999999994" customHeight="1" x14ac:dyDescent="0.2">
      <c r="B42" s="207" t="s">
        <v>154</v>
      </c>
      <c r="C42" s="207" t="s">
        <v>159</v>
      </c>
      <c r="D42" s="207" t="s">
        <v>113</v>
      </c>
      <c r="E42" s="207" t="s">
        <v>156</v>
      </c>
      <c r="F42" s="207" t="s">
        <v>114</v>
      </c>
      <c r="G42" s="207" t="s">
        <v>157</v>
      </c>
      <c r="H42" s="209" t="s">
        <v>45</v>
      </c>
      <c r="I42" s="209" t="s">
        <v>39</v>
      </c>
      <c r="J42" s="209" t="s">
        <v>46</v>
      </c>
      <c r="K42" s="221">
        <f t="shared" ref="K42" si="3">L42+M42+N42+O42+P42</f>
        <v>606048</v>
      </c>
      <c r="L42" s="221">
        <v>90907.199999999997</v>
      </c>
      <c r="M42" s="210">
        <v>0</v>
      </c>
      <c r="N42" s="210">
        <v>0</v>
      </c>
      <c r="O42" s="210">
        <v>0</v>
      </c>
      <c r="P42" s="210">
        <v>515140.8</v>
      </c>
      <c r="Q42" s="225">
        <v>42552</v>
      </c>
      <c r="R42" s="225">
        <v>42917</v>
      </c>
      <c r="S42" s="225">
        <v>43282</v>
      </c>
      <c r="T42" s="226">
        <v>2021</v>
      </c>
    </row>
    <row r="43" spans="2:20" ht="17.25" customHeight="1" x14ac:dyDescent="0.2"/>
    <row r="44" spans="2:20" x14ac:dyDescent="0.2">
      <c r="B44" s="228" t="s">
        <v>161</v>
      </c>
      <c r="C44" s="228" t="s">
        <v>160</v>
      </c>
      <c r="D44" s="228"/>
      <c r="E44" s="228"/>
      <c r="F44" s="228"/>
    </row>
    <row r="46" spans="2:20" x14ac:dyDescent="0.2">
      <c r="B46" s="368" t="s">
        <v>20</v>
      </c>
      <c r="C46" s="368"/>
      <c r="D46" s="368"/>
      <c r="E46" s="368"/>
      <c r="F46" s="368"/>
      <c r="G46" s="368"/>
      <c r="H46" s="368"/>
      <c r="I46" s="368"/>
      <c r="J46" s="368"/>
      <c r="K46" s="368" t="s">
        <v>144</v>
      </c>
      <c r="L46" s="368"/>
      <c r="M46" s="368"/>
      <c r="N46" s="368"/>
      <c r="O46" s="368"/>
      <c r="P46" s="368"/>
      <c r="Q46" s="368" t="s">
        <v>21</v>
      </c>
      <c r="R46" s="368"/>
      <c r="S46" s="368"/>
      <c r="T46" s="368"/>
    </row>
    <row r="47" spans="2:20" ht="102" x14ac:dyDescent="0.2">
      <c r="B47" s="206" t="s">
        <v>10</v>
      </c>
      <c r="C47" s="206" t="s">
        <v>22</v>
      </c>
      <c r="D47" s="206" t="s">
        <v>23</v>
      </c>
      <c r="E47" s="206" t="s">
        <v>24</v>
      </c>
      <c r="F47" s="206" t="s">
        <v>25</v>
      </c>
      <c r="G47" s="206" t="s">
        <v>26</v>
      </c>
      <c r="H47" s="206" t="s">
        <v>27</v>
      </c>
      <c r="I47" s="206" t="s">
        <v>28</v>
      </c>
      <c r="J47" s="206" t="s">
        <v>29</v>
      </c>
      <c r="K47" s="223" t="s">
        <v>30</v>
      </c>
      <c r="L47" s="223" t="s">
        <v>31</v>
      </c>
      <c r="M47" s="206" t="s">
        <v>32</v>
      </c>
      <c r="N47" s="206" t="s">
        <v>33</v>
      </c>
      <c r="O47" s="206" t="s">
        <v>34</v>
      </c>
      <c r="P47" s="206" t="s">
        <v>13</v>
      </c>
      <c r="Q47" s="206" t="s">
        <v>35</v>
      </c>
      <c r="R47" s="206" t="s">
        <v>36</v>
      </c>
      <c r="S47" s="206" t="s">
        <v>37</v>
      </c>
      <c r="T47" s="224" t="s">
        <v>38</v>
      </c>
    </row>
    <row r="48" spans="2:20" ht="80.099999999999994" customHeight="1" x14ac:dyDescent="0.2">
      <c r="B48" s="207" t="s">
        <v>162</v>
      </c>
      <c r="C48" s="207" t="s">
        <v>164</v>
      </c>
      <c r="D48" s="207" t="s">
        <v>104</v>
      </c>
      <c r="E48" s="207" t="s">
        <v>156</v>
      </c>
      <c r="F48" s="207" t="s">
        <v>105</v>
      </c>
      <c r="G48" s="207" t="s">
        <v>165</v>
      </c>
      <c r="H48" s="209" t="s">
        <v>45</v>
      </c>
      <c r="I48" s="209" t="s">
        <v>158</v>
      </c>
      <c r="J48" s="209" t="s">
        <v>46</v>
      </c>
      <c r="K48" s="221">
        <f>L48+M48+N48+O48+P48</f>
        <v>648236</v>
      </c>
      <c r="L48" s="221">
        <v>97236</v>
      </c>
      <c r="M48" s="210">
        <v>0</v>
      </c>
      <c r="N48" s="210">
        <v>0</v>
      </c>
      <c r="O48" s="210">
        <v>0</v>
      </c>
      <c r="P48" s="210">
        <v>551000</v>
      </c>
      <c r="Q48" s="225">
        <v>42644</v>
      </c>
      <c r="R48" s="225">
        <v>42856</v>
      </c>
      <c r="S48" s="225">
        <v>42948</v>
      </c>
      <c r="T48" s="226">
        <v>2020</v>
      </c>
    </row>
    <row r="49" spans="2:20" ht="80.099999999999994" customHeight="1" x14ac:dyDescent="0.2">
      <c r="B49" s="207" t="s">
        <v>163</v>
      </c>
      <c r="C49" s="207" t="s">
        <v>166</v>
      </c>
      <c r="D49" s="207" t="s">
        <v>42</v>
      </c>
      <c r="E49" s="207" t="s">
        <v>156</v>
      </c>
      <c r="F49" s="207" t="s">
        <v>167</v>
      </c>
      <c r="G49" s="207" t="s">
        <v>165</v>
      </c>
      <c r="H49" s="209" t="s">
        <v>45</v>
      </c>
      <c r="I49" s="209" t="s">
        <v>158</v>
      </c>
      <c r="J49" s="209" t="s">
        <v>46</v>
      </c>
      <c r="K49" s="221">
        <f t="shared" ref="K49" si="4">L49+M49+N49+O49+P49</f>
        <v>562353</v>
      </c>
      <c r="L49" s="221">
        <v>84353</v>
      </c>
      <c r="M49" s="210">
        <v>0</v>
      </c>
      <c r="N49" s="210">
        <v>0</v>
      </c>
      <c r="O49" s="210">
        <v>0</v>
      </c>
      <c r="P49" s="210">
        <v>478000</v>
      </c>
      <c r="Q49" s="225">
        <v>42644</v>
      </c>
      <c r="R49" s="225">
        <v>42675</v>
      </c>
      <c r="S49" s="225">
        <v>42767</v>
      </c>
      <c r="T49" s="226">
        <v>2018</v>
      </c>
    </row>
    <row r="51" spans="2:20" x14ac:dyDescent="0.2">
      <c r="B51" s="229" t="s">
        <v>171</v>
      </c>
      <c r="C51" s="228" t="s">
        <v>168</v>
      </c>
    </row>
    <row r="52" spans="2:20" x14ac:dyDescent="0.2">
      <c r="B52" s="229" t="s">
        <v>172</v>
      </c>
      <c r="C52" s="228" t="s">
        <v>169</v>
      </c>
    </row>
    <row r="53" spans="2:20" ht="12" customHeight="1" x14ac:dyDescent="0.2">
      <c r="B53" s="229" t="s">
        <v>173</v>
      </c>
      <c r="C53" s="228" t="s">
        <v>170</v>
      </c>
    </row>
    <row r="55" spans="2:20" ht="12.75" customHeight="1" x14ac:dyDescent="0.2">
      <c r="B55" s="371" t="s">
        <v>20</v>
      </c>
      <c r="C55" s="372"/>
      <c r="D55" s="372"/>
      <c r="E55" s="372"/>
      <c r="F55" s="372"/>
      <c r="G55" s="372"/>
      <c r="H55" s="372"/>
      <c r="I55" s="372"/>
      <c r="J55" s="373"/>
      <c r="K55" s="371" t="s">
        <v>144</v>
      </c>
      <c r="L55" s="372"/>
      <c r="M55" s="372"/>
      <c r="N55" s="372"/>
      <c r="O55" s="372"/>
      <c r="P55" s="373"/>
      <c r="Q55" s="371" t="s">
        <v>21</v>
      </c>
      <c r="R55" s="372"/>
      <c r="S55" s="372"/>
      <c r="T55" s="373"/>
    </row>
    <row r="56" spans="2:20" ht="102" x14ac:dyDescent="0.2">
      <c r="B56" s="104" t="s">
        <v>10</v>
      </c>
      <c r="C56" s="104" t="s">
        <v>22</v>
      </c>
      <c r="D56" s="104" t="s">
        <v>23</v>
      </c>
      <c r="E56" s="104" t="s">
        <v>24</v>
      </c>
      <c r="F56" s="104" t="s">
        <v>25</v>
      </c>
      <c r="G56" s="104" t="s">
        <v>26</v>
      </c>
      <c r="H56" s="104" t="s">
        <v>27</v>
      </c>
      <c r="I56" s="104" t="s">
        <v>28</v>
      </c>
      <c r="J56" s="104" t="s">
        <v>29</v>
      </c>
      <c r="K56" s="274" t="s">
        <v>30</v>
      </c>
      <c r="L56" s="274" t="s">
        <v>31</v>
      </c>
      <c r="M56" s="104" t="s">
        <v>32</v>
      </c>
      <c r="N56" s="104" t="s">
        <v>33</v>
      </c>
      <c r="O56" s="104" t="s">
        <v>34</v>
      </c>
      <c r="P56" s="104" t="s">
        <v>13</v>
      </c>
      <c r="Q56" s="104" t="s">
        <v>35</v>
      </c>
      <c r="R56" s="104" t="s">
        <v>36</v>
      </c>
      <c r="S56" s="104" t="s">
        <v>37</v>
      </c>
      <c r="T56" s="275" t="s">
        <v>38</v>
      </c>
    </row>
    <row r="57" spans="2:20" ht="54.95" customHeight="1" x14ac:dyDescent="0.2">
      <c r="B57" s="87" t="s">
        <v>174</v>
      </c>
      <c r="C57" s="87" t="s">
        <v>178</v>
      </c>
      <c r="D57" s="87" t="s">
        <v>179</v>
      </c>
      <c r="E57" s="87" t="s">
        <v>180</v>
      </c>
      <c r="F57" s="87" t="s">
        <v>109</v>
      </c>
      <c r="G57" s="87" t="s">
        <v>181</v>
      </c>
      <c r="H57" s="88" t="s">
        <v>45</v>
      </c>
      <c r="I57" s="88" t="s">
        <v>39</v>
      </c>
      <c r="J57" s="88" t="s">
        <v>46</v>
      </c>
      <c r="K57" s="44">
        <f>L57+M57+N57+O57+P57</f>
        <v>78314.27</v>
      </c>
      <c r="L57" s="44">
        <v>0</v>
      </c>
      <c r="M57" s="276">
        <v>11747.14</v>
      </c>
      <c r="N57" s="276">
        <v>0</v>
      </c>
      <c r="O57" s="276">
        <v>0</v>
      </c>
      <c r="P57" s="276">
        <v>66567.13</v>
      </c>
      <c r="Q57" s="277">
        <v>42662</v>
      </c>
      <c r="R57" s="278">
        <v>42738</v>
      </c>
      <c r="S57" s="278">
        <v>42843</v>
      </c>
      <c r="T57" s="279">
        <v>2019</v>
      </c>
    </row>
    <row r="58" spans="2:20" ht="54.95" customHeight="1" x14ac:dyDescent="0.2">
      <c r="B58" s="87" t="s">
        <v>175</v>
      </c>
      <c r="C58" s="87" t="s">
        <v>182</v>
      </c>
      <c r="D58" s="87" t="s">
        <v>42</v>
      </c>
      <c r="E58" s="87" t="s">
        <v>180</v>
      </c>
      <c r="F58" s="87" t="s">
        <v>167</v>
      </c>
      <c r="G58" s="87" t="s">
        <v>181</v>
      </c>
      <c r="H58" s="88" t="s">
        <v>45</v>
      </c>
      <c r="I58" s="88" t="s">
        <v>39</v>
      </c>
      <c r="J58" s="88" t="s">
        <v>46</v>
      </c>
      <c r="K58" s="44">
        <f t="shared" ref="K58:K60" si="5">L58+M58+N58+O58+P58</f>
        <v>424473.92000000004</v>
      </c>
      <c r="L58" s="44">
        <v>63671.09</v>
      </c>
      <c r="M58" s="276">
        <v>0</v>
      </c>
      <c r="N58" s="276">
        <v>0</v>
      </c>
      <c r="O58" s="276">
        <v>0</v>
      </c>
      <c r="P58" s="276">
        <v>360802.83</v>
      </c>
      <c r="Q58" s="277">
        <v>42724</v>
      </c>
      <c r="R58" s="278">
        <v>42796</v>
      </c>
      <c r="S58" s="278">
        <v>42898</v>
      </c>
      <c r="T58" s="279">
        <v>2019</v>
      </c>
    </row>
    <row r="59" spans="2:20" ht="54.95" customHeight="1" x14ac:dyDescent="0.2">
      <c r="B59" s="87" t="s">
        <v>176</v>
      </c>
      <c r="C59" s="87" t="s">
        <v>515</v>
      </c>
      <c r="D59" s="87" t="s">
        <v>516</v>
      </c>
      <c r="E59" s="87" t="s">
        <v>180</v>
      </c>
      <c r="F59" s="87" t="s">
        <v>114</v>
      </c>
      <c r="G59" s="87" t="s">
        <v>181</v>
      </c>
      <c r="H59" s="88" t="s">
        <v>45</v>
      </c>
      <c r="I59" s="88" t="s">
        <v>39</v>
      </c>
      <c r="J59" s="88" t="s">
        <v>46</v>
      </c>
      <c r="K59" s="44">
        <f t="shared" si="5"/>
        <v>191181</v>
      </c>
      <c r="L59" s="44">
        <v>0</v>
      </c>
      <c r="M59" s="276">
        <v>28677.15</v>
      </c>
      <c r="N59" s="276">
        <v>0</v>
      </c>
      <c r="O59" s="276">
        <v>0</v>
      </c>
      <c r="P59" s="276">
        <v>162503.85</v>
      </c>
      <c r="Q59" s="277">
        <v>43101</v>
      </c>
      <c r="R59" s="278">
        <v>43189</v>
      </c>
      <c r="S59" s="278">
        <v>43281</v>
      </c>
      <c r="T59" s="46">
        <v>2020</v>
      </c>
    </row>
    <row r="60" spans="2:20" ht="54.95" customHeight="1" x14ac:dyDescent="0.2">
      <c r="B60" s="87" t="s">
        <v>177</v>
      </c>
      <c r="C60" s="87" t="s">
        <v>184</v>
      </c>
      <c r="D60" s="87" t="s">
        <v>185</v>
      </c>
      <c r="E60" s="87" t="s">
        <v>180</v>
      </c>
      <c r="F60" s="87" t="s">
        <v>91</v>
      </c>
      <c r="G60" s="87" t="s">
        <v>181</v>
      </c>
      <c r="H60" s="88" t="s">
        <v>45</v>
      </c>
      <c r="I60" s="88" t="s">
        <v>39</v>
      </c>
      <c r="J60" s="88" t="s">
        <v>46</v>
      </c>
      <c r="K60" s="44">
        <f t="shared" si="5"/>
        <v>349285.84</v>
      </c>
      <c r="L60" s="44">
        <v>0</v>
      </c>
      <c r="M60" s="276">
        <v>52392.88</v>
      </c>
      <c r="N60" s="276">
        <v>0</v>
      </c>
      <c r="O60" s="276">
        <v>0</v>
      </c>
      <c r="P60" s="276">
        <v>296892.96000000002</v>
      </c>
      <c r="Q60" s="277">
        <v>42662</v>
      </c>
      <c r="R60" s="278">
        <v>42733</v>
      </c>
      <c r="S60" s="278">
        <v>42845</v>
      </c>
      <c r="T60" s="279">
        <v>2019</v>
      </c>
    </row>
    <row r="62" spans="2:20" x14ac:dyDescent="0.2">
      <c r="B62" s="229" t="s">
        <v>188</v>
      </c>
      <c r="C62" s="228" t="s">
        <v>186</v>
      </c>
    </row>
    <row r="63" spans="2:20" x14ac:dyDescent="0.2">
      <c r="B63" s="229" t="s">
        <v>189</v>
      </c>
      <c r="C63" s="228" t="s">
        <v>187</v>
      </c>
    </row>
    <row r="65" spans="2:22" x14ac:dyDescent="0.2">
      <c r="B65" s="368" t="s">
        <v>20</v>
      </c>
      <c r="C65" s="368"/>
      <c r="D65" s="368"/>
      <c r="E65" s="368"/>
      <c r="F65" s="368"/>
      <c r="G65" s="368"/>
      <c r="H65" s="368"/>
      <c r="I65" s="368"/>
      <c r="J65" s="368"/>
      <c r="K65" s="368" t="s">
        <v>144</v>
      </c>
      <c r="L65" s="368"/>
      <c r="M65" s="368"/>
      <c r="N65" s="368"/>
      <c r="O65" s="368"/>
      <c r="P65" s="368"/>
      <c r="Q65" s="368" t="s">
        <v>21</v>
      </c>
      <c r="R65" s="368"/>
      <c r="S65" s="368"/>
      <c r="T65" s="368"/>
    </row>
    <row r="66" spans="2:22" ht="102" x14ac:dyDescent="0.2">
      <c r="B66" s="206" t="s">
        <v>10</v>
      </c>
      <c r="C66" s="206" t="s">
        <v>22</v>
      </c>
      <c r="D66" s="206" t="s">
        <v>23</v>
      </c>
      <c r="E66" s="206" t="s">
        <v>24</v>
      </c>
      <c r="F66" s="206" t="s">
        <v>25</v>
      </c>
      <c r="G66" s="206" t="s">
        <v>26</v>
      </c>
      <c r="H66" s="206" t="s">
        <v>27</v>
      </c>
      <c r="I66" s="206" t="s">
        <v>28</v>
      </c>
      <c r="J66" s="206" t="s">
        <v>29</v>
      </c>
      <c r="K66" s="223" t="s">
        <v>30</v>
      </c>
      <c r="L66" s="223" t="s">
        <v>31</v>
      </c>
      <c r="M66" s="206" t="s">
        <v>32</v>
      </c>
      <c r="N66" s="206" t="s">
        <v>33</v>
      </c>
      <c r="O66" s="206" t="s">
        <v>34</v>
      </c>
      <c r="P66" s="206" t="s">
        <v>13</v>
      </c>
      <c r="Q66" s="206" t="s">
        <v>35</v>
      </c>
      <c r="R66" s="206" t="s">
        <v>36</v>
      </c>
      <c r="S66" s="206" t="s">
        <v>37</v>
      </c>
      <c r="T66" s="224" t="s">
        <v>38</v>
      </c>
    </row>
    <row r="67" spans="2:22" ht="54.95" customHeight="1" x14ac:dyDescent="0.2">
      <c r="B67" s="207" t="s">
        <v>190</v>
      </c>
      <c r="C67" s="207" t="s">
        <v>195</v>
      </c>
      <c r="D67" s="207" t="s">
        <v>113</v>
      </c>
      <c r="E67" s="207" t="s">
        <v>180</v>
      </c>
      <c r="F67" s="207" t="s">
        <v>114</v>
      </c>
      <c r="G67" s="207" t="s">
        <v>183</v>
      </c>
      <c r="H67" s="209" t="s">
        <v>45</v>
      </c>
      <c r="I67" s="209" t="s">
        <v>39</v>
      </c>
      <c r="J67" s="209" t="s">
        <v>46</v>
      </c>
      <c r="K67" s="221">
        <f>L67+M67+N67+O67+P67</f>
        <v>416988</v>
      </c>
      <c r="L67" s="221">
        <v>62548</v>
      </c>
      <c r="M67" s="210">
        <v>0</v>
      </c>
      <c r="N67" s="210">
        <v>0</v>
      </c>
      <c r="O67" s="210">
        <v>0</v>
      </c>
      <c r="P67" s="210">
        <v>354440</v>
      </c>
      <c r="Q67" s="225">
        <v>42430</v>
      </c>
      <c r="R67" s="225">
        <v>42522</v>
      </c>
      <c r="S67" s="225">
        <v>42614</v>
      </c>
      <c r="T67" s="226">
        <v>2021</v>
      </c>
    </row>
    <row r="68" spans="2:22" ht="54.95" customHeight="1" x14ac:dyDescent="0.2">
      <c r="B68" s="207" t="s">
        <v>191</v>
      </c>
      <c r="C68" s="207" t="s">
        <v>196</v>
      </c>
      <c r="D68" s="207" t="s">
        <v>42</v>
      </c>
      <c r="E68" s="207" t="s">
        <v>180</v>
      </c>
      <c r="F68" s="207" t="s">
        <v>167</v>
      </c>
      <c r="G68" s="207" t="s">
        <v>183</v>
      </c>
      <c r="H68" s="209" t="s">
        <v>45</v>
      </c>
      <c r="I68" s="209" t="s">
        <v>39</v>
      </c>
      <c r="J68" s="209" t="s">
        <v>46</v>
      </c>
      <c r="K68" s="221">
        <f t="shared" ref="K68:K71" si="6">L68+M68+N68+O68+P68</f>
        <v>1815974.13</v>
      </c>
      <c r="L68" s="221">
        <v>272396.13</v>
      </c>
      <c r="M68" s="210">
        <v>0</v>
      </c>
      <c r="N68" s="210">
        <v>0</v>
      </c>
      <c r="O68" s="210">
        <v>0</v>
      </c>
      <c r="P68" s="210">
        <v>1543578</v>
      </c>
      <c r="Q68" s="225">
        <v>42430</v>
      </c>
      <c r="R68" s="225">
        <v>42522</v>
      </c>
      <c r="S68" s="225">
        <v>42583</v>
      </c>
      <c r="T68" s="226">
        <v>2018</v>
      </c>
    </row>
    <row r="69" spans="2:22" ht="54.95" customHeight="1" x14ac:dyDescent="0.2">
      <c r="B69" s="207" t="s">
        <v>192</v>
      </c>
      <c r="C69" s="207" t="s">
        <v>197</v>
      </c>
      <c r="D69" s="207" t="s">
        <v>104</v>
      </c>
      <c r="E69" s="207" t="s">
        <v>180</v>
      </c>
      <c r="F69" s="207" t="s">
        <v>105</v>
      </c>
      <c r="G69" s="207" t="s">
        <v>183</v>
      </c>
      <c r="H69" s="209" t="s">
        <v>45</v>
      </c>
      <c r="I69" s="209" t="s">
        <v>39</v>
      </c>
      <c r="J69" s="209" t="s">
        <v>46</v>
      </c>
      <c r="K69" s="221">
        <f t="shared" si="6"/>
        <v>310484.7</v>
      </c>
      <c r="L69" s="221">
        <v>46572.7</v>
      </c>
      <c r="M69" s="210">
        <v>0</v>
      </c>
      <c r="N69" s="210">
        <v>0</v>
      </c>
      <c r="O69" s="210">
        <v>0</v>
      </c>
      <c r="P69" s="210">
        <v>263912</v>
      </c>
      <c r="Q69" s="225">
        <v>42430</v>
      </c>
      <c r="R69" s="225">
        <v>42522</v>
      </c>
      <c r="S69" s="225">
        <v>42614</v>
      </c>
      <c r="T69" s="226">
        <v>2021</v>
      </c>
    </row>
    <row r="70" spans="2:22" ht="54.95" customHeight="1" x14ac:dyDescent="0.2">
      <c r="B70" s="207" t="s">
        <v>193</v>
      </c>
      <c r="C70" s="207" t="s">
        <v>198</v>
      </c>
      <c r="D70" s="207" t="s">
        <v>108</v>
      </c>
      <c r="E70" s="207" t="s">
        <v>180</v>
      </c>
      <c r="F70" s="207" t="s">
        <v>109</v>
      </c>
      <c r="G70" s="207" t="s">
        <v>183</v>
      </c>
      <c r="H70" s="209" t="s">
        <v>45</v>
      </c>
      <c r="I70" s="209" t="s">
        <v>39</v>
      </c>
      <c r="J70" s="209" t="s">
        <v>46</v>
      </c>
      <c r="K70" s="221">
        <f t="shared" si="6"/>
        <v>151632</v>
      </c>
      <c r="L70" s="221">
        <v>22745</v>
      </c>
      <c r="M70" s="210">
        <v>0</v>
      </c>
      <c r="N70" s="210">
        <v>0</v>
      </c>
      <c r="O70" s="210">
        <v>0</v>
      </c>
      <c r="P70" s="210">
        <v>128887</v>
      </c>
      <c r="Q70" s="225">
        <v>42430</v>
      </c>
      <c r="R70" s="225">
        <v>42522</v>
      </c>
      <c r="S70" s="225">
        <v>42614</v>
      </c>
      <c r="T70" s="226">
        <v>2017</v>
      </c>
    </row>
    <row r="71" spans="2:22" ht="54.95" customHeight="1" x14ac:dyDescent="0.2">
      <c r="B71" s="207" t="s">
        <v>194</v>
      </c>
      <c r="C71" s="207" t="s">
        <v>199</v>
      </c>
      <c r="D71" s="207" t="s">
        <v>90</v>
      </c>
      <c r="E71" s="207" t="s">
        <v>180</v>
      </c>
      <c r="F71" s="207" t="s">
        <v>91</v>
      </c>
      <c r="G71" s="207" t="s">
        <v>183</v>
      </c>
      <c r="H71" s="209" t="s">
        <v>45</v>
      </c>
      <c r="I71" s="209" t="s">
        <v>39</v>
      </c>
      <c r="J71" s="209" t="s">
        <v>46</v>
      </c>
      <c r="K71" s="221">
        <f t="shared" si="6"/>
        <v>766202.28</v>
      </c>
      <c r="L71" s="221">
        <v>195416.28</v>
      </c>
      <c r="M71" s="210">
        <v>0</v>
      </c>
      <c r="N71" s="210">
        <v>0</v>
      </c>
      <c r="O71" s="210">
        <v>0</v>
      </c>
      <c r="P71" s="210">
        <v>570786</v>
      </c>
      <c r="Q71" s="225">
        <v>42430</v>
      </c>
      <c r="R71" s="225">
        <v>42522</v>
      </c>
      <c r="S71" s="225">
        <v>42614</v>
      </c>
      <c r="T71" s="226">
        <v>2021</v>
      </c>
    </row>
    <row r="72" spans="2:22" ht="13.5" customHeight="1" x14ac:dyDescent="0.2">
      <c r="B72" s="231"/>
      <c r="C72" s="231"/>
      <c r="D72" s="231"/>
      <c r="E72" s="231"/>
      <c r="F72" s="231"/>
      <c r="G72" s="231"/>
      <c r="H72" s="233"/>
      <c r="I72" s="233"/>
      <c r="J72" s="233"/>
      <c r="K72" s="234"/>
      <c r="L72" s="234"/>
      <c r="M72" s="235"/>
      <c r="N72" s="235"/>
      <c r="O72" s="235"/>
      <c r="P72" s="235"/>
      <c r="Q72" s="236"/>
      <c r="R72" s="236"/>
      <c r="S72" s="236"/>
      <c r="T72" s="237"/>
    </row>
    <row r="73" spans="2:22" ht="12.75" customHeight="1" x14ac:dyDescent="0.2">
      <c r="B73" s="51" t="s">
        <v>598</v>
      </c>
      <c r="C73" s="51" t="s">
        <v>599</v>
      </c>
      <c r="D73" s="4"/>
      <c r="E73" s="4"/>
      <c r="F73" s="4"/>
      <c r="G73" s="4"/>
      <c r="H73" s="4"/>
      <c r="I73" s="4"/>
      <c r="J73" s="4"/>
      <c r="K73" s="4"/>
      <c r="L73" s="136"/>
      <c r="M73" s="4"/>
      <c r="N73" s="136"/>
      <c r="O73" s="136"/>
      <c r="P73" s="4"/>
      <c r="Q73" s="136"/>
      <c r="R73" s="4"/>
      <c r="S73" s="4"/>
      <c r="T73" s="4"/>
      <c r="U73" s="4"/>
      <c r="V73" s="4"/>
    </row>
    <row r="74" spans="2:22" ht="12.75" customHeight="1" x14ac:dyDescent="0.3">
      <c r="B74" s="324"/>
      <c r="C74" s="324"/>
      <c r="D74" s="4"/>
      <c r="E74" s="4"/>
      <c r="F74" s="4"/>
      <c r="G74" s="4"/>
      <c r="H74" s="4"/>
      <c r="I74" s="4"/>
      <c r="J74" s="4"/>
      <c r="K74" s="4"/>
      <c r="L74" s="136"/>
      <c r="M74" s="4"/>
      <c r="N74" s="136"/>
      <c r="O74" s="136"/>
      <c r="P74" s="4"/>
      <c r="Q74" s="136"/>
      <c r="R74" s="4"/>
      <c r="S74" s="4"/>
      <c r="T74" s="4"/>
      <c r="U74" s="4"/>
      <c r="V74" s="4"/>
    </row>
    <row r="75" spans="2:22" ht="12.75" customHeight="1" x14ac:dyDescent="0.2">
      <c r="B75" s="362" t="s">
        <v>20</v>
      </c>
      <c r="C75" s="362"/>
      <c r="D75" s="362"/>
      <c r="E75" s="362"/>
      <c r="F75" s="362"/>
      <c r="G75" s="362"/>
      <c r="H75" s="362"/>
      <c r="I75" s="362"/>
      <c r="J75" s="362"/>
      <c r="K75" s="362"/>
      <c r="L75" s="362" t="s">
        <v>144</v>
      </c>
      <c r="M75" s="362"/>
      <c r="N75" s="362"/>
      <c r="O75" s="362"/>
      <c r="P75" s="362"/>
      <c r="Q75" s="362"/>
      <c r="R75" s="318"/>
      <c r="S75" s="362" t="s">
        <v>21</v>
      </c>
      <c r="T75" s="362"/>
      <c r="U75" s="362"/>
      <c r="V75" s="362"/>
    </row>
    <row r="76" spans="2:22" s="245" customFormat="1" ht="114.75" x14ac:dyDescent="0.2">
      <c r="B76" s="320" t="s">
        <v>10</v>
      </c>
      <c r="C76" s="320" t="s">
        <v>539</v>
      </c>
      <c r="D76" s="320" t="s">
        <v>22</v>
      </c>
      <c r="E76" s="320" t="s">
        <v>564</v>
      </c>
      <c r="F76" s="320" t="s">
        <v>24</v>
      </c>
      <c r="G76" s="320" t="s">
        <v>25</v>
      </c>
      <c r="H76" s="320" t="s">
        <v>26</v>
      </c>
      <c r="I76" s="320" t="s">
        <v>541</v>
      </c>
      <c r="J76" s="320" t="s">
        <v>542</v>
      </c>
      <c r="K76" s="320" t="s">
        <v>29</v>
      </c>
      <c r="L76" s="320" t="s">
        <v>30</v>
      </c>
      <c r="M76" s="320" t="s">
        <v>31</v>
      </c>
      <c r="N76" s="320" t="s">
        <v>32</v>
      </c>
      <c r="O76" s="320" t="s">
        <v>33</v>
      </c>
      <c r="P76" s="320" t="s">
        <v>34</v>
      </c>
      <c r="Q76" s="320" t="s">
        <v>13</v>
      </c>
      <c r="R76" s="320" t="s">
        <v>543</v>
      </c>
      <c r="S76" s="320" t="s">
        <v>35</v>
      </c>
      <c r="T76" s="320" t="s">
        <v>36</v>
      </c>
      <c r="U76" s="320" t="s">
        <v>37</v>
      </c>
      <c r="V76" s="320" t="s">
        <v>38</v>
      </c>
    </row>
    <row r="77" spans="2:22" s="245" customFormat="1" ht="89.25" x14ac:dyDescent="0.2">
      <c r="B77" s="129" t="s">
        <v>600</v>
      </c>
      <c r="C77" s="129" t="s">
        <v>601</v>
      </c>
      <c r="D77" s="100" t="s">
        <v>602</v>
      </c>
      <c r="E77" s="247" t="s">
        <v>603</v>
      </c>
      <c r="F77" s="30" t="s">
        <v>522</v>
      </c>
      <c r="G77" s="100" t="s">
        <v>105</v>
      </c>
      <c r="H77" s="100" t="s">
        <v>604</v>
      </c>
      <c r="I77" s="130" t="s">
        <v>45</v>
      </c>
      <c r="J77" s="130" t="s">
        <v>39</v>
      </c>
      <c r="K77" s="130" t="s">
        <v>46</v>
      </c>
      <c r="L77" s="70">
        <f>M77+N77+O77+Q77</f>
        <v>97287.06</v>
      </c>
      <c r="M77" s="70">
        <v>6124.7</v>
      </c>
      <c r="N77" s="70">
        <v>7296.52</v>
      </c>
      <c r="O77" s="70">
        <v>1171.8399999999999</v>
      </c>
      <c r="P77" s="70">
        <v>0</v>
      </c>
      <c r="Q77" s="70">
        <v>82694</v>
      </c>
      <c r="R77" s="70">
        <v>0</v>
      </c>
      <c r="S77" s="250">
        <v>43312</v>
      </c>
      <c r="T77" s="265">
        <v>43373</v>
      </c>
      <c r="U77" s="265">
        <v>43464</v>
      </c>
      <c r="V77" s="128">
        <v>2019</v>
      </c>
    </row>
    <row r="78" spans="2:22" s="245" customFormat="1" ht="89.25" x14ac:dyDescent="0.2">
      <c r="B78" s="129" t="s">
        <v>605</v>
      </c>
      <c r="C78" s="129" t="s">
        <v>606</v>
      </c>
      <c r="D78" s="129" t="s">
        <v>607</v>
      </c>
      <c r="E78" s="30" t="s">
        <v>108</v>
      </c>
      <c r="F78" s="30" t="s">
        <v>522</v>
      </c>
      <c r="G78" s="129" t="s">
        <v>109</v>
      </c>
      <c r="H78" s="100" t="s">
        <v>604</v>
      </c>
      <c r="I78" s="130" t="s">
        <v>45</v>
      </c>
      <c r="J78" s="130" t="s">
        <v>39</v>
      </c>
      <c r="K78" s="130" t="s">
        <v>46</v>
      </c>
      <c r="L78" s="117">
        <f>M78+N78+Q78</f>
        <v>130409.42</v>
      </c>
      <c r="M78" s="117">
        <v>9780.7199999999993</v>
      </c>
      <c r="N78" s="117">
        <v>9780.7000000000007</v>
      </c>
      <c r="O78" s="117">
        <v>0</v>
      </c>
      <c r="P78" s="117">
        <v>0</v>
      </c>
      <c r="Q78" s="117">
        <v>110848</v>
      </c>
      <c r="R78" s="117">
        <v>0</v>
      </c>
      <c r="S78" s="265">
        <v>43312</v>
      </c>
      <c r="T78" s="265">
        <v>43373</v>
      </c>
      <c r="U78" s="265">
        <v>43465</v>
      </c>
      <c r="V78" s="128">
        <v>2019</v>
      </c>
    </row>
    <row r="79" spans="2:22" s="245" customFormat="1" ht="102" x14ac:dyDescent="0.2">
      <c r="B79" s="129" t="s">
        <v>608</v>
      </c>
      <c r="C79" s="129" t="s">
        <v>609</v>
      </c>
      <c r="D79" s="100" t="s">
        <v>610</v>
      </c>
      <c r="E79" s="247" t="s">
        <v>611</v>
      </c>
      <c r="F79" s="30" t="s">
        <v>522</v>
      </c>
      <c r="G79" s="100" t="s">
        <v>167</v>
      </c>
      <c r="H79" s="100" t="s">
        <v>604</v>
      </c>
      <c r="I79" s="130" t="s">
        <v>45</v>
      </c>
      <c r="J79" s="130" t="s">
        <v>39</v>
      </c>
      <c r="K79" s="130" t="s">
        <v>46</v>
      </c>
      <c r="L79" s="117">
        <f>N79+O79+Q79</f>
        <v>19402.68</v>
      </c>
      <c r="M79" s="117">
        <v>0</v>
      </c>
      <c r="N79" s="117">
        <v>1455.2</v>
      </c>
      <c r="O79" s="117">
        <v>1455.24</v>
      </c>
      <c r="P79" s="117">
        <v>0</v>
      </c>
      <c r="Q79" s="117">
        <v>16492.240000000002</v>
      </c>
      <c r="R79" s="117">
        <v>0</v>
      </c>
      <c r="S79" s="250">
        <v>43312</v>
      </c>
      <c r="T79" s="265">
        <v>43404</v>
      </c>
      <c r="U79" s="278">
        <v>43496</v>
      </c>
      <c r="V79" s="109">
        <v>2020</v>
      </c>
    </row>
    <row r="80" spans="2:22" s="245" customFormat="1" ht="114.75" x14ac:dyDescent="0.2">
      <c r="B80" s="129" t="s">
        <v>612</v>
      </c>
      <c r="C80" s="129" t="s">
        <v>613</v>
      </c>
      <c r="D80" s="100" t="s">
        <v>614</v>
      </c>
      <c r="E80" s="247" t="s">
        <v>615</v>
      </c>
      <c r="F80" s="30" t="s">
        <v>522</v>
      </c>
      <c r="G80" s="100" t="s">
        <v>167</v>
      </c>
      <c r="H80" s="100" t="s">
        <v>604</v>
      </c>
      <c r="I80" s="130" t="s">
        <v>45</v>
      </c>
      <c r="J80" s="130" t="s">
        <v>39</v>
      </c>
      <c r="K80" s="130" t="s">
        <v>46</v>
      </c>
      <c r="L80" s="117">
        <f>N80+O80+Q80</f>
        <v>49588.32</v>
      </c>
      <c r="M80" s="117">
        <v>0</v>
      </c>
      <c r="N80" s="117">
        <v>3719.12</v>
      </c>
      <c r="O80" s="117">
        <v>3719.13</v>
      </c>
      <c r="P80" s="117">
        <v>0</v>
      </c>
      <c r="Q80" s="117">
        <v>42150.07</v>
      </c>
      <c r="R80" s="70">
        <v>0</v>
      </c>
      <c r="S80" s="250">
        <v>43312</v>
      </c>
      <c r="T80" s="265">
        <v>43404</v>
      </c>
      <c r="U80" s="265">
        <v>43496</v>
      </c>
      <c r="V80" s="128">
        <v>2020</v>
      </c>
    </row>
    <row r="81" spans="2:22" s="245" customFormat="1" ht="63.75" x14ac:dyDescent="0.2">
      <c r="B81" s="268" t="s">
        <v>616</v>
      </c>
      <c r="C81" s="129" t="s">
        <v>617</v>
      </c>
      <c r="D81" s="129" t="s">
        <v>618</v>
      </c>
      <c r="E81" s="30" t="s">
        <v>619</v>
      </c>
      <c r="F81" s="30" t="s">
        <v>522</v>
      </c>
      <c r="G81" s="30" t="s">
        <v>167</v>
      </c>
      <c r="H81" s="100" t="s">
        <v>604</v>
      </c>
      <c r="I81" s="128" t="s">
        <v>45</v>
      </c>
      <c r="J81" s="128" t="s">
        <v>39</v>
      </c>
      <c r="K81" s="128" t="s">
        <v>46</v>
      </c>
      <c r="L81" s="36">
        <f>N81+O81+Q81</f>
        <v>73556.960000000006</v>
      </c>
      <c r="M81" s="36">
        <v>0</v>
      </c>
      <c r="N81" s="36">
        <v>5516.77</v>
      </c>
      <c r="O81" s="36">
        <v>5516.78</v>
      </c>
      <c r="P81" s="36">
        <v>0</v>
      </c>
      <c r="Q81" s="36">
        <v>62523.41</v>
      </c>
      <c r="R81" s="36">
        <v>0</v>
      </c>
      <c r="S81" s="300">
        <v>43312</v>
      </c>
      <c r="T81" s="300">
        <v>43404</v>
      </c>
      <c r="U81" s="300">
        <v>43496</v>
      </c>
      <c r="V81" s="128">
        <v>2020</v>
      </c>
    </row>
    <row r="82" spans="2:22" s="245" customFormat="1" ht="144" customHeight="1" x14ac:dyDescent="0.2">
      <c r="B82" s="268" t="s">
        <v>620</v>
      </c>
      <c r="C82" s="129" t="s">
        <v>621</v>
      </c>
      <c r="D82" s="129" t="s">
        <v>622</v>
      </c>
      <c r="E82" s="30" t="s">
        <v>623</v>
      </c>
      <c r="F82" s="30" t="s">
        <v>522</v>
      </c>
      <c r="G82" s="30" t="s">
        <v>167</v>
      </c>
      <c r="H82" s="100" t="s">
        <v>604</v>
      </c>
      <c r="I82" s="128" t="s">
        <v>45</v>
      </c>
      <c r="J82" s="128" t="s">
        <v>39</v>
      </c>
      <c r="K82" s="128" t="s">
        <v>46</v>
      </c>
      <c r="L82" s="36">
        <f t="shared" ref="L82:L89" si="7">N82+O82+Q82</f>
        <v>20000</v>
      </c>
      <c r="M82" s="36">
        <v>0</v>
      </c>
      <c r="N82" s="36">
        <v>1009.42</v>
      </c>
      <c r="O82" s="36">
        <v>7550.54</v>
      </c>
      <c r="P82" s="36">
        <v>0</v>
      </c>
      <c r="Q82" s="36">
        <v>11440.04</v>
      </c>
      <c r="R82" s="36">
        <v>0</v>
      </c>
      <c r="S82" s="300">
        <v>43312</v>
      </c>
      <c r="T82" s="300">
        <v>43404</v>
      </c>
      <c r="U82" s="300">
        <v>43496</v>
      </c>
      <c r="V82" s="128">
        <v>2020</v>
      </c>
    </row>
    <row r="83" spans="2:22" s="245" customFormat="1" ht="76.5" x14ac:dyDescent="0.2">
      <c r="B83" s="268" t="s">
        <v>624</v>
      </c>
      <c r="C83" s="129" t="s">
        <v>625</v>
      </c>
      <c r="D83" s="129" t="s">
        <v>626</v>
      </c>
      <c r="E83" s="30" t="s">
        <v>627</v>
      </c>
      <c r="F83" s="30" t="s">
        <v>522</v>
      </c>
      <c r="G83" s="30" t="s">
        <v>167</v>
      </c>
      <c r="H83" s="100" t="s">
        <v>604</v>
      </c>
      <c r="I83" s="128" t="s">
        <v>45</v>
      </c>
      <c r="J83" s="128" t="s">
        <v>39</v>
      </c>
      <c r="K83" s="128" t="s">
        <v>46</v>
      </c>
      <c r="L83" s="36">
        <f t="shared" si="7"/>
        <v>43166</v>
      </c>
      <c r="M83" s="36">
        <v>0</v>
      </c>
      <c r="N83" s="36">
        <v>2818.17</v>
      </c>
      <c r="O83" s="36">
        <v>8408.6200000000008</v>
      </c>
      <c r="P83" s="36">
        <v>0</v>
      </c>
      <c r="Q83" s="36">
        <v>31939.21</v>
      </c>
      <c r="R83" s="36">
        <v>0</v>
      </c>
      <c r="S83" s="300">
        <v>43312</v>
      </c>
      <c r="T83" s="300">
        <v>43404</v>
      </c>
      <c r="U83" s="300">
        <v>43496</v>
      </c>
      <c r="V83" s="128">
        <v>2021</v>
      </c>
    </row>
    <row r="84" spans="2:22" s="245" customFormat="1" ht="114.75" x14ac:dyDescent="0.2">
      <c r="B84" s="268" t="s">
        <v>628</v>
      </c>
      <c r="C84" s="129" t="s">
        <v>629</v>
      </c>
      <c r="D84" s="129" t="s">
        <v>630</v>
      </c>
      <c r="E84" s="30" t="s">
        <v>631</v>
      </c>
      <c r="F84" s="30" t="s">
        <v>522</v>
      </c>
      <c r="G84" s="30" t="s">
        <v>167</v>
      </c>
      <c r="H84" s="100" t="s">
        <v>604</v>
      </c>
      <c r="I84" s="128" t="s">
        <v>45</v>
      </c>
      <c r="J84" s="128" t="s">
        <v>39</v>
      </c>
      <c r="K84" s="128" t="s">
        <v>46</v>
      </c>
      <c r="L84" s="36">
        <f t="shared" si="7"/>
        <v>39431.599999999999</v>
      </c>
      <c r="M84" s="36">
        <v>0</v>
      </c>
      <c r="N84" s="36">
        <v>2957.37</v>
      </c>
      <c r="O84" s="36">
        <v>2957.42</v>
      </c>
      <c r="P84" s="36">
        <v>0</v>
      </c>
      <c r="Q84" s="36">
        <v>33516.81</v>
      </c>
      <c r="R84" s="36">
        <v>0</v>
      </c>
      <c r="S84" s="300">
        <v>43312</v>
      </c>
      <c r="T84" s="300">
        <v>43404</v>
      </c>
      <c r="U84" s="300">
        <v>43496</v>
      </c>
      <c r="V84" s="128">
        <v>2021</v>
      </c>
    </row>
    <row r="85" spans="2:22" s="245" customFormat="1" ht="76.5" x14ac:dyDescent="0.2">
      <c r="B85" s="268" t="s">
        <v>632</v>
      </c>
      <c r="C85" s="129" t="s">
        <v>633</v>
      </c>
      <c r="D85" s="129" t="s">
        <v>634</v>
      </c>
      <c r="E85" s="30" t="s">
        <v>635</v>
      </c>
      <c r="F85" s="30" t="s">
        <v>522</v>
      </c>
      <c r="G85" s="30" t="s">
        <v>167</v>
      </c>
      <c r="H85" s="100" t="s">
        <v>604</v>
      </c>
      <c r="I85" s="128" t="s">
        <v>45</v>
      </c>
      <c r="J85" s="128" t="s">
        <v>39</v>
      </c>
      <c r="K85" s="128" t="s">
        <v>46</v>
      </c>
      <c r="L85" s="36">
        <f t="shared" si="7"/>
        <v>41936.579999999994</v>
      </c>
      <c r="M85" s="36">
        <v>0</v>
      </c>
      <c r="N85" s="36">
        <v>3145.24</v>
      </c>
      <c r="O85" s="36">
        <v>3145.25</v>
      </c>
      <c r="P85" s="36">
        <v>0</v>
      </c>
      <c r="Q85" s="36">
        <v>35646.089999999997</v>
      </c>
      <c r="R85" s="36">
        <v>0</v>
      </c>
      <c r="S85" s="300">
        <v>43312</v>
      </c>
      <c r="T85" s="300">
        <v>43404</v>
      </c>
      <c r="U85" s="300">
        <v>43496</v>
      </c>
      <c r="V85" s="128">
        <v>2021</v>
      </c>
    </row>
    <row r="86" spans="2:22" s="245" customFormat="1" ht="120.75" customHeight="1" x14ac:dyDescent="0.2">
      <c r="B86" s="268" t="s">
        <v>636</v>
      </c>
      <c r="C86" s="129" t="s">
        <v>637</v>
      </c>
      <c r="D86" s="129" t="s">
        <v>638</v>
      </c>
      <c r="E86" s="30" t="s">
        <v>639</v>
      </c>
      <c r="F86" s="30" t="s">
        <v>522</v>
      </c>
      <c r="G86" s="30" t="s">
        <v>167</v>
      </c>
      <c r="H86" s="100" t="s">
        <v>604</v>
      </c>
      <c r="I86" s="128" t="s">
        <v>45</v>
      </c>
      <c r="J86" s="128" t="s">
        <v>39</v>
      </c>
      <c r="K86" s="128" t="s">
        <v>46</v>
      </c>
      <c r="L86" s="36">
        <f t="shared" si="7"/>
        <v>26462.29</v>
      </c>
      <c r="M86" s="36">
        <v>0</v>
      </c>
      <c r="N86" s="36">
        <v>1984.67</v>
      </c>
      <c r="O86" s="36">
        <v>1984.68</v>
      </c>
      <c r="P86" s="36">
        <v>0</v>
      </c>
      <c r="Q86" s="36">
        <v>22492.94</v>
      </c>
      <c r="R86" s="36">
        <v>0</v>
      </c>
      <c r="S86" s="300">
        <v>43312</v>
      </c>
      <c r="T86" s="300">
        <v>43404</v>
      </c>
      <c r="U86" s="300">
        <v>43496</v>
      </c>
      <c r="V86" s="128">
        <v>2021</v>
      </c>
    </row>
    <row r="87" spans="2:22" s="245" customFormat="1" ht="76.5" x14ac:dyDescent="0.2">
      <c r="B87" s="268" t="s">
        <v>640</v>
      </c>
      <c r="C87" s="129" t="s">
        <v>641</v>
      </c>
      <c r="D87" s="129" t="s">
        <v>642</v>
      </c>
      <c r="E87" s="30" t="s">
        <v>643</v>
      </c>
      <c r="F87" s="30" t="s">
        <v>522</v>
      </c>
      <c r="G87" s="30" t="s">
        <v>167</v>
      </c>
      <c r="H87" s="100" t="s">
        <v>604</v>
      </c>
      <c r="I87" s="128" t="s">
        <v>45</v>
      </c>
      <c r="J87" s="128" t="s">
        <v>39</v>
      </c>
      <c r="K87" s="128" t="s">
        <v>46</v>
      </c>
      <c r="L87" s="36">
        <f t="shared" si="7"/>
        <v>26553.379999999997</v>
      </c>
      <c r="M87" s="36">
        <v>0</v>
      </c>
      <c r="N87" s="36">
        <v>1991.5</v>
      </c>
      <c r="O87" s="36">
        <v>1991.51</v>
      </c>
      <c r="P87" s="36">
        <v>0</v>
      </c>
      <c r="Q87" s="36">
        <v>22570.37</v>
      </c>
      <c r="R87" s="36">
        <v>0</v>
      </c>
      <c r="S87" s="300">
        <v>43312</v>
      </c>
      <c r="T87" s="300">
        <v>43404</v>
      </c>
      <c r="U87" s="300">
        <v>43496</v>
      </c>
      <c r="V87" s="128">
        <v>2021</v>
      </c>
    </row>
    <row r="88" spans="2:22" s="245" customFormat="1" ht="63.75" x14ac:dyDescent="0.2">
      <c r="B88" s="268" t="s">
        <v>644</v>
      </c>
      <c r="C88" s="129" t="s">
        <v>645</v>
      </c>
      <c r="D88" s="129" t="s">
        <v>646</v>
      </c>
      <c r="E88" s="30" t="s">
        <v>647</v>
      </c>
      <c r="F88" s="30" t="s">
        <v>522</v>
      </c>
      <c r="G88" s="30" t="s">
        <v>167</v>
      </c>
      <c r="H88" s="100" t="s">
        <v>604</v>
      </c>
      <c r="I88" s="128" t="s">
        <v>45</v>
      </c>
      <c r="J88" s="128" t="s">
        <v>39</v>
      </c>
      <c r="K88" s="128" t="s">
        <v>46</v>
      </c>
      <c r="L88" s="36">
        <f t="shared" si="7"/>
        <v>18639.75</v>
      </c>
      <c r="M88" s="36">
        <v>0</v>
      </c>
      <c r="N88" s="36">
        <v>1397.98</v>
      </c>
      <c r="O88" s="36">
        <v>1397.99</v>
      </c>
      <c r="P88" s="36">
        <v>0</v>
      </c>
      <c r="Q88" s="36">
        <v>15843.78</v>
      </c>
      <c r="R88" s="36">
        <v>0</v>
      </c>
      <c r="S88" s="300">
        <v>43312</v>
      </c>
      <c r="T88" s="300">
        <v>43404</v>
      </c>
      <c r="U88" s="300">
        <v>43496</v>
      </c>
      <c r="V88" s="128">
        <v>2021</v>
      </c>
    </row>
    <row r="89" spans="2:22" s="245" customFormat="1" ht="127.5" x14ac:dyDescent="0.2">
      <c r="B89" s="268" t="s">
        <v>648</v>
      </c>
      <c r="C89" s="129" t="s">
        <v>649</v>
      </c>
      <c r="D89" s="129" t="s">
        <v>650</v>
      </c>
      <c r="E89" s="30" t="s">
        <v>651</v>
      </c>
      <c r="F89" s="30" t="s">
        <v>522</v>
      </c>
      <c r="G89" s="30" t="s">
        <v>167</v>
      </c>
      <c r="H89" s="100" t="s">
        <v>604</v>
      </c>
      <c r="I89" s="128" t="s">
        <v>45</v>
      </c>
      <c r="J89" s="128" t="s">
        <v>39</v>
      </c>
      <c r="K89" s="128" t="s">
        <v>46</v>
      </c>
      <c r="L89" s="36">
        <f t="shared" si="7"/>
        <v>49383.380000000005</v>
      </c>
      <c r="M89" s="36">
        <v>0</v>
      </c>
      <c r="N89" s="36">
        <v>3703.75</v>
      </c>
      <c r="O89" s="36">
        <v>3703.77</v>
      </c>
      <c r="P89" s="36">
        <v>0</v>
      </c>
      <c r="Q89" s="36">
        <v>41975.86</v>
      </c>
      <c r="R89" s="36">
        <v>0</v>
      </c>
      <c r="S89" s="300">
        <v>43312</v>
      </c>
      <c r="T89" s="300">
        <v>43404</v>
      </c>
      <c r="U89" s="300">
        <v>43496</v>
      </c>
      <c r="V89" s="128">
        <v>2021</v>
      </c>
    </row>
    <row r="90" spans="2:22" s="245" customFormat="1" ht="118.5" customHeight="1" x14ac:dyDescent="0.2">
      <c r="B90" s="268" t="s">
        <v>652</v>
      </c>
      <c r="C90" s="129" t="s">
        <v>653</v>
      </c>
      <c r="D90" s="129" t="s">
        <v>654</v>
      </c>
      <c r="E90" s="30" t="s">
        <v>556</v>
      </c>
      <c r="F90" s="30" t="s">
        <v>522</v>
      </c>
      <c r="G90" s="30" t="s">
        <v>167</v>
      </c>
      <c r="H90" s="100" t="s">
        <v>604</v>
      </c>
      <c r="I90" s="128" t="s">
        <v>45</v>
      </c>
      <c r="J90" s="128" t="s">
        <v>39</v>
      </c>
      <c r="K90" s="128" t="s">
        <v>46</v>
      </c>
      <c r="L90" s="36">
        <f>M90+N90+Q90</f>
        <v>223814.78999999998</v>
      </c>
      <c r="M90" s="36">
        <v>16786.14</v>
      </c>
      <c r="N90" s="36">
        <v>16786.099999999999</v>
      </c>
      <c r="O90" s="36">
        <v>0</v>
      </c>
      <c r="P90" s="36">
        <v>0</v>
      </c>
      <c r="Q90" s="36">
        <v>190242.55</v>
      </c>
      <c r="R90" s="36">
        <v>0</v>
      </c>
      <c r="S90" s="300">
        <v>43312</v>
      </c>
      <c r="T90" s="300">
        <v>43404</v>
      </c>
      <c r="U90" s="300">
        <v>43496</v>
      </c>
      <c r="V90" s="128">
        <v>2021</v>
      </c>
    </row>
    <row r="91" spans="2:22" s="245" customFormat="1" ht="63.75" x14ac:dyDescent="0.2">
      <c r="B91" s="268" t="s">
        <v>655</v>
      </c>
      <c r="C91" s="129" t="s">
        <v>656</v>
      </c>
      <c r="D91" s="129" t="s">
        <v>657</v>
      </c>
      <c r="E91" s="30" t="s">
        <v>658</v>
      </c>
      <c r="F91" s="30" t="s">
        <v>522</v>
      </c>
      <c r="G91" s="30" t="s">
        <v>167</v>
      </c>
      <c r="H91" s="100" t="s">
        <v>604</v>
      </c>
      <c r="I91" s="128" t="s">
        <v>45</v>
      </c>
      <c r="J91" s="128" t="s">
        <v>39</v>
      </c>
      <c r="K91" s="128" t="s">
        <v>46</v>
      </c>
      <c r="L91" s="36">
        <f>N91+O91+Q91</f>
        <v>9040.94</v>
      </c>
      <c r="M91" s="36">
        <v>0</v>
      </c>
      <c r="N91" s="36">
        <v>678.07</v>
      </c>
      <c r="O91" s="36">
        <v>678.1</v>
      </c>
      <c r="P91" s="36">
        <v>0</v>
      </c>
      <c r="Q91" s="36">
        <v>7684.77</v>
      </c>
      <c r="R91" s="36">
        <v>0</v>
      </c>
      <c r="S91" s="300">
        <v>43312</v>
      </c>
      <c r="T91" s="300">
        <v>43404</v>
      </c>
      <c r="U91" s="300">
        <v>43496</v>
      </c>
      <c r="V91" s="128">
        <v>2021</v>
      </c>
    </row>
    <row r="92" spans="2:22" s="245" customFormat="1" ht="51" x14ac:dyDescent="0.2">
      <c r="B92" s="268" t="s">
        <v>659</v>
      </c>
      <c r="C92" s="129" t="s">
        <v>660</v>
      </c>
      <c r="D92" s="129" t="s">
        <v>661</v>
      </c>
      <c r="E92" s="30" t="s">
        <v>662</v>
      </c>
      <c r="F92" s="30" t="s">
        <v>522</v>
      </c>
      <c r="G92" s="30" t="s">
        <v>167</v>
      </c>
      <c r="H92" s="100" t="s">
        <v>604</v>
      </c>
      <c r="I92" s="128" t="s">
        <v>45</v>
      </c>
      <c r="J92" s="128" t="s">
        <v>39</v>
      </c>
      <c r="K92" s="128" t="s">
        <v>46</v>
      </c>
      <c r="L92" s="36">
        <f>N92+O92+Q92</f>
        <v>28398</v>
      </c>
      <c r="M92" s="36">
        <v>0</v>
      </c>
      <c r="N92" s="36">
        <v>2129.85</v>
      </c>
      <c r="O92" s="36">
        <v>2129.85</v>
      </c>
      <c r="P92" s="36">
        <v>0</v>
      </c>
      <c r="Q92" s="36">
        <v>24138.3</v>
      </c>
      <c r="R92" s="36">
        <v>0</v>
      </c>
      <c r="S92" s="300">
        <v>43312</v>
      </c>
      <c r="T92" s="300">
        <v>43404</v>
      </c>
      <c r="U92" s="300">
        <v>43496</v>
      </c>
      <c r="V92" s="128">
        <v>2021</v>
      </c>
    </row>
    <row r="93" spans="2:22" s="245" customFormat="1" ht="89.25" x14ac:dyDescent="0.2">
      <c r="B93" s="268" t="s">
        <v>663</v>
      </c>
      <c r="C93" s="129" t="s">
        <v>664</v>
      </c>
      <c r="D93" s="129" t="s">
        <v>665</v>
      </c>
      <c r="E93" s="30" t="s">
        <v>666</v>
      </c>
      <c r="F93" s="30" t="s">
        <v>522</v>
      </c>
      <c r="G93" s="30" t="s">
        <v>167</v>
      </c>
      <c r="H93" s="100" t="s">
        <v>604</v>
      </c>
      <c r="I93" s="128" t="s">
        <v>45</v>
      </c>
      <c r="J93" s="128" t="s">
        <v>39</v>
      </c>
      <c r="K93" s="128" t="s">
        <v>46</v>
      </c>
      <c r="L93" s="36">
        <f>N93+O93+Q93</f>
        <v>19129.37</v>
      </c>
      <c r="M93" s="36">
        <v>0</v>
      </c>
      <c r="N93" s="36">
        <v>1434.7</v>
      </c>
      <c r="O93" s="36">
        <v>1434.71</v>
      </c>
      <c r="P93" s="36">
        <v>0</v>
      </c>
      <c r="Q93" s="36">
        <v>16259.96</v>
      </c>
      <c r="R93" s="36">
        <v>0</v>
      </c>
      <c r="S93" s="300">
        <v>43312</v>
      </c>
      <c r="T93" s="300">
        <v>43404</v>
      </c>
      <c r="U93" s="300">
        <v>43496</v>
      </c>
      <c r="V93" s="128">
        <v>2021</v>
      </c>
    </row>
    <row r="94" spans="2:22" s="245" customFormat="1" ht="143.25" customHeight="1" x14ac:dyDescent="0.2">
      <c r="B94" s="268" t="s">
        <v>667</v>
      </c>
      <c r="C94" s="129" t="s">
        <v>668</v>
      </c>
      <c r="D94" s="100" t="s">
        <v>669</v>
      </c>
      <c r="E94" s="30" t="s">
        <v>670</v>
      </c>
      <c r="F94" s="30" t="s">
        <v>522</v>
      </c>
      <c r="G94" s="30" t="s">
        <v>167</v>
      </c>
      <c r="H94" s="100" t="s">
        <v>604</v>
      </c>
      <c r="I94" s="128" t="s">
        <v>45</v>
      </c>
      <c r="J94" s="128" t="s">
        <v>39</v>
      </c>
      <c r="K94" s="128" t="s">
        <v>46</v>
      </c>
      <c r="L94" s="36">
        <f>N94+O94+Q94</f>
        <v>31000</v>
      </c>
      <c r="M94" s="36">
        <v>0</v>
      </c>
      <c r="N94" s="36">
        <v>1385.17</v>
      </c>
      <c r="O94" s="36">
        <v>13916.23</v>
      </c>
      <c r="P94" s="36">
        <v>0</v>
      </c>
      <c r="Q94" s="36">
        <v>15698.6</v>
      </c>
      <c r="R94" s="36">
        <v>0</v>
      </c>
      <c r="S94" s="300">
        <v>43312</v>
      </c>
      <c r="T94" s="300">
        <v>43404</v>
      </c>
      <c r="U94" s="300">
        <v>43496</v>
      </c>
      <c r="V94" s="128">
        <v>2021</v>
      </c>
    </row>
    <row r="95" spans="2:22" s="245" customFormat="1" ht="102" x14ac:dyDescent="0.2">
      <c r="B95" s="268" t="s">
        <v>671</v>
      </c>
      <c r="C95" s="129" t="s">
        <v>672</v>
      </c>
      <c r="D95" s="129" t="s">
        <v>673</v>
      </c>
      <c r="E95" s="30" t="s">
        <v>674</v>
      </c>
      <c r="F95" s="30" t="s">
        <v>522</v>
      </c>
      <c r="G95" s="30" t="s">
        <v>114</v>
      </c>
      <c r="H95" s="100" t="s">
        <v>604</v>
      </c>
      <c r="I95" s="128" t="s">
        <v>45</v>
      </c>
      <c r="J95" s="128" t="s">
        <v>39</v>
      </c>
      <c r="K95" s="128" t="s">
        <v>46</v>
      </c>
      <c r="L95" s="36">
        <f>N95+O95+Q95</f>
        <v>28019</v>
      </c>
      <c r="M95" s="36">
        <v>0</v>
      </c>
      <c r="N95" s="36">
        <v>2101</v>
      </c>
      <c r="O95" s="36">
        <v>2102</v>
      </c>
      <c r="P95" s="36">
        <v>0</v>
      </c>
      <c r="Q95" s="36">
        <v>23816</v>
      </c>
      <c r="R95" s="36">
        <v>0</v>
      </c>
      <c r="S95" s="300">
        <v>43312</v>
      </c>
      <c r="T95" s="300">
        <v>43404</v>
      </c>
      <c r="U95" s="300">
        <v>43524</v>
      </c>
      <c r="V95" s="128">
        <v>2020</v>
      </c>
    </row>
    <row r="96" spans="2:22" s="245" customFormat="1" ht="76.5" x14ac:dyDescent="0.2">
      <c r="B96" s="268" t="s">
        <v>675</v>
      </c>
      <c r="C96" s="129" t="s">
        <v>676</v>
      </c>
      <c r="D96" s="129" t="s">
        <v>677</v>
      </c>
      <c r="E96" s="30" t="s">
        <v>113</v>
      </c>
      <c r="F96" s="30" t="s">
        <v>522</v>
      </c>
      <c r="G96" s="30" t="s">
        <v>114</v>
      </c>
      <c r="H96" s="100" t="s">
        <v>604</v>
      </c>
      <c r="I96" s="128" t="s">
        <v>45</v>
      </c>
      <c r="J96" s="128" t="s">
        <v>39</v>
      </c>
      <c r="K96" s="128" t="s">
        <v>46</v>
      </c>
      <c r="L96" s="36">
        <f>M96+N96+Q96</f>
        <v>257175</v>
      </c>
      <c r="M96" s="36">
        <v>19289</v>
      </c>
      <c r="N96" s="36">
        <v>19288</v>
      </c>
      <c r="O96" s="325">
        <v>0</v>
      </c>
      <c r="P96" s="36">
        <v>0</v>
      </c>
      <c r="Q96" s="326">
        <v>218598</v>
      </c>
      <c r="R96" s="36">
        <v>0</v>
      </c>
      <c r="S96" s="300">
        <v>43312</v>
      </c>
      <c r="T96" s="300">
        <v>43404</v>
      </c>
      <c r="U96" s="300">
        <v>43524</v>
      </c>
      <c r="V96" s="128">
        <v>2020</v>
      </c>
    </row>
    <row r="97" spans="2:22" s="245" customFormat="1" ht="94.5" customHeight="1" x14ac:dyDescent="0.2">
      <c r="B97" s="268" t="s">
        <v>678</v>
      </c>
      <c r="C97" s="129" t="s">
        <v>679</v>
      </c>
      <c r="D97" s="129" t="s">
        <v>680</v>
      </c>
      <c r="E97" s="30" t="s">
        <v>681</v>
      </c>
      <c r="F97" s="30" t="s">
        <v>522</v>
      </c>
      <c r="G97" s="30" t="s">
        <v>114</v>
      </c>
      <c r="H97" s="100" t="s">
        <v>604</v>
      </c>
      <c r="I97" s="128" t="s">
        <v>45</v>
      </c>
      <c r="J97" s="128" t="s">
        <v>39</v>
      </c>
      <c r="K97" s="128" t="s">
        <v>46</v>
      </c>
      <c r="L97" s="36">
        <f>N97+O97+Q97</f>
        <v>27532</v>
      </c>
      <c r="M97" s="325">
        <v>0</v>
      </c>
      <c r="N97" s="36">
        <v>2064</v>
      </c>
      <c r="O97" s="36">
        <v>2066</v>
      </c>
      <c r="P97" s="36">
        <v>0</v>
      </c>
      <c r="Q97" s="36">
        <v>23402</v>
      </c>
      <c r="R97" s="36">
        <v>0</v>
      </c>
      <c r="S97" s="300">
        <v>43312</v>
      </c>
      <c r="T97" s="300">
        <v>43404</v>
      </c>
      <c r="U97" s="300">
        <v>43524</v>
      </c>
      <c r="V97" s="128">
        <v>2020</v>
      </c>
    </row>
    <row r="98" spans="2:22" s="245" customFormat="1" ht="114.75" x14ac:dyDescent="0.2">
      <c r="B98" s="268" t="s">
        <v>682</v>
      </c>
      <c r="C98" s="129" t="s">
        <v>683</v>
      </c>
      <c r="D98" s="129" t="s">
        <v>684</v>
      </c>
      <c r="E98" s="30" t="s">
        <v>685</v>
      </c>
      <c r="F98" s="30" t="s">
        <v>522</v>
      </c>
      <c r="G98" s="30" t="s">
        <v>91</v>
      </c>
      <c r="H98" s="100" t="s">
        <v>604</v>
      </c>
      <c r="I98" s="128" t="s">
        <v>45</v>
      </c>
      <c r="J98" s="128" t="s">
        <v>39</v>
      </c>
      <c r="K98" s="128" t="s">
        <v>46</v>
      </c>
      <c r="L98" s="36">
        <f>M98+N98+Q98</f>
        <v>74699.569999999992</v>
      </c>
      <c r="M98" s="36">
        <v>5602.48</v>
      </c>
      <c r="N98" s="36">
        <v>5602.46</v>
      </c>
      <c r="O98" s="36">
        <v>0</v>
      </c>
      <c r="P98" s="36">
        <v>0</v>
      </c>
      <c r="Q98" s="36">
        <v>63494.63</v>
      </c>
      <c r="R98" s="36">
        <v>0</v>
      </c>
      <c r="S98" s="300">
        <v>43312</v>
      </c>
      <c r="T98" s="300">
        <v>43403</v>
      </c>
      <c r="U98" s="300">
        <v>43464</v>
      </c>
      <c r="V98" s="128">
        <v>2019</v>
      </c>
    </row>
    <row r="99" spans="2:22" s="245" customFormat="1" ht="114.75" x14ac:dyDescent="0.2">
      <c r="B99" s="268" t="s">
        <v>686</v>
      </c>
      <c r="C99" s="129" t="s">
        <v>687</v>
      </c>
      <c r="D99" s="129" t="s">
        <v>688</v>
      </c>
      <c r="E99" s="322" t="s">
        <v>689</v>
      </c>
      <c r="F99" s="30" t="s">
        <v>522</v>
      </c>
      <c r="G99" s="30" t="s">
        <v>91</v>
      </c>
      <c r="H99" s="100" t="s">
        <v>604</v>
      </c>
      <c r="I99" s="128" t="s">
        <v>45</v>
      </c>
      <c r="J99" s="128" t="s">
        <v>39</v>
      </c>
      <c r="K99" s="128" t="s">
        <v>46</v>
      </c>
      <c r="L99" s="36">
        <f>N99+O99+Q99</f>
        <v>45897.16</v>
      </c>
      <c r="M99" s="325">
        <v>0</v>
      </c>
      <c r="N99" s="36">
        <v>3442.28</v>
      </c>
      <c r="O99" s="36">
        <v>3442.3</v>
      </c>
      <c r="P99" s="36">
        <v>0</v>
      </c>
      <c r="Q99" s="36">
        <v>39012.58</v>
      </c>
      <c r="R99" s="36">
        <v>0</v>
      </c>
      <c r="S99" s="300">
        <v>43312</v>
      </c>
      <c r="T99" s="300">
        <v>43373</v>
      </c>
      <c r="U99" s="300">
        <v>43434</v>
      </c>
      <c r="V99" s="128">
        <v>2019</v>
      </c>
    </row>
    <row r="100" spans="2:22" s="245" customFormat="1" ht="96.75" customHeight="1" x14ac:dyDescent="0.2">
      <c r="B100" s="268" t="s">
        <v>690</v>
      </c>
      <c r="C100" s="129" t="s">
        <v>691</v>
      </c>
      <c r="D100" s="129" t="s">
        <v>692</v>
      </c>
      <c r="E100" s="30" t="s">
        <v>693</v>
      </c>
      <c r="F100" s="30" t="s">
        <v>522</v>
      </c>
      <c r="G100" s="30" t="s">
        <v>91</v>
      </c>
      <c r="H100" s="100" t="s">
        <v>604</v>
      </c>
      <c r="I100" s="128" t="s">
        <v>45</v>
      </c>
      <c r="J100" s="128" t="s">
        <v>39</v>
      </c>
      <c r="K100" s="128" t="s">
        <v>46</v>
      </c>
      <c r="L100" s="36">
        <f>N100+O100+Q100</f>
        <v>53277.85</v>
      </c>
      <c r="M100" s="36">
        <v>0</v>
      </c>
      <c r="N100" s="36">
        <v>3995.83</v>
      </c>
      <c r="O100" s="36">
        <v>3995.85</v>
      </c>
      <c r="P100" s="36">
        <v>0</v>
      </c>
      <c r="Q100" s="326">
        <v>45286.17</v>
      </c>
      <c r="R100" s="36">
        <v>0</v>
      </c>
      <c r="S100" s="300">
        <v>43312</v>
      </c>
      <c r="T100" s="300">
        <v>43373</v>
      </c>
      <c r="U100" s="300">
        <v>43434</v>
      </c>
      <c r="V100" s="128">
        <v>2019</v>
      </c>
    </row>
    <row r="101" spans="2:22" s="245" customFormat="1" ht="89.25" x14ac:dyDescent="0.2">
      <c r="B101" s="268" t="s">
        <v>694</v>
      </c>
      <c r="C101" s="129" t="s">
        <v>695</v>
      </c>
      <c r="D101" s="129" t="s">
        <v>696</v>
      </c>
      <c r="E101" s="30" t="s">
        <v>697</v>
      </c>
      <c r="F101" s="30" t="s">
        <v>522</v>
      </c>
      <c r="G101" s="30" t="s">
        <v>91</v>
      </c>
      <c r="H101" s="100" t="s">
        <v>604</v>
      </c>
      <c r="I101" s="128" t="s">
        <v>45</v>
      </c>
      <c r="J101" s="128" t="s">
        <v>39</v>
      </c>
      <c r="K101" s="128" t="s">
        <v>46</v>
      </c>
      <c r="L101" s="36">
        <f>N101+O101+R101+Q101</f>
        <v>20968.13</v>
      </c>
      <c r="M101" s="36">
        <v>0</v>
      </c>
      <c r="N101" s="36">
        <v>1572.6</v>
      </c>
      <c r="O101" s="36">
        <v>1572.62</v>
      </c>
      <c r="P101" s="36">
        <v>0</v>
      </c>
      <c r="Q101" s="36">
        <v>17822.91</v>
      </c>
      <c r="R101" s="36">
        <v>0</v>
      </c>
      <c r="S101" s="300">
        <v>43312</v>
      </c>
      <c r="T101" s="300">
        <v>43403</v>
      </c>
      <c r="U101" s="300">
        <v>43464</v>
      </c>
      <c r="V101" s="128">
        <v>2019</v>
      </c>
    </row>
    <row r="102" spans="2:22" s="245" customFormat="1" ht="114.75" x14ac:dyDescent="0.2">
      <c r="B102" s="268" t="s">
        <v>698</v>
      </c>
      <c r="C102" s="129" t="s">
        <v>699</v>
      </c>
      <c r="D102" s="129" t="s">
        <v>700</v>
      </c>
      <c r="E102" s="30" t="s">
        <v>701</v>
      </c>
      <c r="F102" s="30" t="s">
        <v>522</v>
      </c>
      <c r="G102" s="30" t="s">
        <v>91</v>
      </c>
      <c r="H102" s="100" t="s">
        <v>604</v>
      </c>
      <c r="I102" s="128" t="s">
        <v>45</v>
      </c>
      <c r="J102" s="128" t="s">
        <v>39</v>
      </c>
      <c r="K102" s="128" t="s">
        <v>46</v>
      </c>
      <c r="L102" s="36">
        <f>M102+N102+R102+Q102</f>
        <v>182431.66</v>
      </c>
      <c r="M102" s="36">
        <v>13682.38</v>
      </c>
      <c r="N102" s="36">
        <v>13682.37</v>
      </c>
      <c r="O102" s="36">
        <v>0</v>
      </c>
      <c r="P102" s="36">
        <v>0</v>
      </c>
      <c r="Q102" s="36">
        <v>155066.91</v>
      </c>
      <c r="R102" s="36">
        <v>0</v>
      </c>
      <c r="S102" s="300">
        <v>43312</v>
      </c>
      <c r="T102" s="300">
        <v>43373</v>
      </c>
      <c r="U102" s="300">
        <v>43434</v>
      </c>
      <c r="V102" s="128">
        <v>2019</v>
      </c>
    </row>
    <row r="103" spans="2:22" s="245" customFormat="1" ht="83.25" customHeight="1" x14ac:dyDescent="0.2">
      <c r="B103" s="268" t="s">
        <v>702</v>
      </c>
      <c r="C103" s="129" t="s">
        <v>703</v>
      </c>
      <c r="D103" s="129" t="s">
        <v>704</v>
      </c>
      <c r="E103" s="30" t="s">
        <v>705</v>
      </c>
      <c r="F103" s="30" t="s">
        <v>522</v>
      </c>
      <c r="G103" s="30" t="s">
        <v>91</v>
      </c>
      <c r="H103" s="100" t="s">
        <v>604</v>
      </c>
      <c r="I103" s="128" t="s">
        <v>45</v>
      </c>
      <c r="J103" s="128" t="s">
        <v>39</v>
      </c>
      <c r="K103" s="128" t="s">
        <v>46</v>
      </c>
      <c r="L103" s="36">
        <f>O103+N103+R103+Q103</f>
        <v>19562.849999999999</v>
      </c>
      <c r="M103" s="36">
        <v>0</v>
      </c>
      <c r="N103" s="36">
        <v>1467.21</v>
      </c>
      <c r="O103" s="36">
        <v>1467.22</v>
      </c>
      <c r="P103" s="36">
        <v>0</v>
      </c>
      <c r="Q103" s="36">
        <v>16628.419999999998</v>
      </c>
      <c r="R103" s="36">
        <v>0</v>
      </c>
      <c r="S103" s="300">
        <v>43312</v>
      </c>
      <c r="T103" s="300">
        <v>43373</v>
      </c>
      <c r="U103" s="300">
        <v>43434</v>
      </c>
      <c r="V103" s="128">
        <v>2019</v>
      </c>
    </row>
    <row r="105" spans="2:22" x14ac:dyDescent="0.2">
      <c r="B105" s="13" t="s">
        <v>517</v>
      </c>
      <c r="C105" s="2" t="s">
        <v>518</v>
      </c>
      <c r="D105" s="4"/>
      <c r="E105" s="4"/>
      <c r="F105" s="4"/>
      <c r="G105" s="4"/>
      <c r="H105" s="4"/>
      <c r="I105" s="4"/>
      <c r="J105" s="4"/>
      <c r="K105" s="4"/>
      <c r="L105" s="136"/>
      <c r="M105" s="4"/>
      <c r="N105" s="4"/>
      <c r="O105" s="4"/>
      <c r="P105" s="4"/>
      <c r="Q105" s="4"/>
      <c r="R105" s="4"/>
      <c r="S105" s="4"/>
      <c r="T105" s="4"/>
    </row>
    <row r="106" spans="2:22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136"/>
      <c r="M106" s="4"/>
      <c r="N106" s="4"/>
      <c r="O106" s="4"/>
      <c r="P106" s="4"/>
      <c r="Q106" s="4"/>
      <c r="R106" s="4"/>
      <c r="S106" s="4"/>
      <c r="T106" s="4"/>
    </row>
    <row r="107" spans="2:22" x14ac:dyDescent="0.2">
      <c r="B107" s="362" t="s">
        <v>20</v>
      </c>
      <c r="C107" s="362"/>
      <c r="D107" s="362"/>
      <c r="E107" s="362"/>
      <c r="F107" s="362"/>
      <c r="G107" s="362"/>
      <c r="H107" s="362"/>
      <c r="I107" s="362"/>
      <c r="J107" s="362"/>
      <c r="K107" s="362" t="s">
        <v>144</v>
      </c>
      <c r="L107" s="362"/>
      <c r="M107" s="362"/>
      <c r="N107" s="362"/>
      <c r="O107" s="362"/>
      <c r="P107" s="362"/>
      <c r="Q107" s="362" t="s">
        <v>21</v>
      </c>
      <c r="R107" s="362"/>
      <c r="S107" s="362"/>
      <c r="T107" s="362"/>
    </row>
    <row r="108" spans="2:22" ht="102" x14ac:dyDescent="0.2">
      <c r="B108" s="269" t="s">
        <v>10</v>
      </c>
      <c r="C108" s="269" t="s">
        <v>22</v>
      </c>
      <c r="D108" s="269" t="s">
        <v>23</v>
      </c>
      <c r="E108" s="269" t="s">
        <v>24</v>
      </c>
      <c r="F108" s="269" t="s">
        <v>25</v>
      </c>
      <c r="G108" s="269" t="s">
        <v>26</v>
      </c>
      <c r="H108" s="269" t="s">
        <v>27</v>
      </c>
      <c r="I108" s="269" t="s">
        <v>28</v>
      </c>
      <c r="J108" s="269" t="s">
        <v>29</v>
      </c>
      <c r="K108" s="269" t="s">
        <v>30</v>
      </c>
      <c r="L108" s="320" t="s">
        <v>31</v>
      </c>
      <c r="M108" s="269" t="s">
        <v>32</v>
      </c>
      <c r="N108" s="269" t="s">
        <v>33</v>
      </c>
      <c r="O108" s="269" t="s">
        <v>34</v>
      </c>
      <c r="P108" s="269" t="s">
        <v>13</v>
      </c>
      <c r="Q108" s="269" t="s">
        <v>35</v>
      </c>
      <c r="R108" s="269" t="s">
        <v>36</v>
      </c>
      <c r="S108" s="269" t="s">
        <v>37</v>
      </c>
      <c r="T108" s="269" t="s">
        <v>38</v>
      </c>
    </row>
    <row r="109" spans="2:22" ht="76.5" x14ac:dyDescent="0.2">
      <c r="B109" s="122" t="s">
        <v>519</v>
      </c>
      <c r="C109" s="95" t="s">
        <v>520</v>
      </c>
      <c r="D109" s="95" t="s">
        <v>521</v>
      </c>
      <c r="E109" s="122" t="s">
        <v>522</v>
      </c>
      <c r="F109" s="95" t="s">
        <v>523</v>
      </c>
      <c r="G109" s="95" t="s">
        <v>524</v>
      </c>
      <c r="H109" s="123" t="s">
        <v>45</v>
      </c>
      <c r="I109" s="123" t="s">
        <v>39</v>
      </c>
      <c r="J109" s="123" t="s">
        <v>46</v>
      </c>
      <c r="K109" s="39">
        <f t="shared" ref="K109:K111" si="8">L109+M109+N109+O109+P109</f>
        <v>360025</v>
      </c>
      <c r="L109" s="70">
        <v>27002</v>
      </c>
      <c r="M109" s="70">
        <v>27002</v>
      </c>
      <c r="N109" s="70">
        <v>0</v>
      </c>
      <c r="O109" s="70">
        <v>0</v>
      </c>
      <c r="P109" s="70">
        <v>306021</v>
      </c>
      <c r="Q109" s="265">
        <v>43159</v>
      </c>
      <c r="R109" s="265">
        <v>43190</v>
      </c>
      <c r="S109" s="265">
        <v>43281</v>
      </c>
      <c r="T109" s="125">
        <v>2021</v>
      </c>
    </row>
    <row r="110" spans="2:22" ht="51" x14ac:dyDescent="0.2">
      <c r="B110" s="122" t="s">
        <v>525</v>
      </c>
      <c r="C110" s="253" t="s">
        <v>526</v>
      </c>
      <c r="D110" s="253" t="s">
        <v>527</v>
      </c>
      <c r="E110" s="122" t="s">
        <v>522</v>
      </c>
      <c r="F110" s="253" t="s">
        <v>91</v>
      </c>
      <c r="G110" s="95" t="s">
        <v>524</v>
      </c>
      <c r="H110" s="280" t="s">
        <v>45</v>
      </c>
      <c r="I110" s="280" t="s">
        <v>39</v>
      </c>
      <c r="J110" s="280" t="s">
        <v>46</v>
      </c>
      <c r="K110" s="252">
        <f t="shared" si="8"/>
        <v>171993</v>
      </c>
      <c r="L110" s="70">
        <v>12900</v>
      </c>
      <c r="M110" s="255">
        <v>12899</v>
      </c>
      <c r="N110" s="255">
        <v>0</v>
      </c>
      <c r="O110" s="255">
        <v>0</v>
      </c>
      <c r="P110" s="255">
        <v>146194</v>
      </c>
      <c r="Q110" s="273">
        <v>43159</v>
      </c>
      <c r="R110" s="273">
        <v>43190</v>
      </c>
      <c r="S110" s="273">
        <v>43281</v>
      </c>
      <c r="T110" s="125">
        <v>2021</v>
      </c>
    </row>
    <row r="111" spans="2:22" ht="51" x14ac:dyDescent="0.2">
      <c r="B111" s="122" t="s">
        <v>528</v>
      </c>
      <c r="C111" s="95" t="s">
        <v>529</v>
      </c>
      <c r="D111" s="95" t="s">
        <v>530</v>
      </c>
      <c r="E111" s="122" t="s">
        <v>522</v>
      </c>
      <c r="F111" s="95" t="s">
        <v>114</v>
      </c>
      <c r="G111" s="95" t="s">
        <v>524</v>
      </c>
      <c r="H111" s="123" t="s">
        <v>45</v>
      </c>
      <c r="I111" s="123" t="s">
        <v>39</v>
      </c>
      <c r="J111" s="123" t="s">
        <v>46</v>
      </c>
      <c r="K111" s="252">
        <f t="shared" si="8"/>
        <v>132323</v>
      </c>
      <c r="L111" s="70">
        <v>9925</v>
      </c>
      <c r="M111" s="252">
        <v>9924</v>
      </c>
      <c r="N111" s="252">
        <v>0</v>
      </c>
      <c r="O111" s="252">
        <v>0</v>
      </c>
      <c r="P111" s="252">
        <v>112474</v>
      </c>
      <c r="Q111" s="265">
        <v>43159</v>
      </c>
      <c r="R111" s="265">
        <v>43190</v>
      </c>
      <c r="S111" s="265">
        <v>43281</v>
      </c>
      <c r="T111" s="125">
        <v>2021</v>
      </c>
    </row>
    <row r="112" spans="2:22" x14ac:dyDescent="0.2">
      <c r="B112" s="27"/>
      <c r="C112" s="291"/>
      <c r="D112" s="291"/>
      <c r="E112" s="27"/>
      <c r="F112" s="291"/>
      <c r="G112" s="291"/>
      <c r="H112" s="29"/>
      <c r="I112" s="29"/>
      <c r="J112" s="29"/>
      <c r="K112" s="292"/>
      <c r="L112" s="72"/>
      <c r="M112" s="292"/>
      <c r="N112" s="292"/>
      <c r="O112" s="292"/>
      <c r="P112" s="292"/>
      <c r="Q112" s="293"/>
      <c r="R112" s="293"/>
      <c r="S112" s="293"/>
      <c r="T112" s="35"/>
    </row>
    <row r="113" spans="2:22" x14ac:dyDescent="0.2">
      <c r="B113" s="13" t="s">
        <v>537</v>
      </c>
      <c r="C113" s="2" t="s">
        <v>538</v>
      </c>
      <c r="D113" s="291"/>
      <c r="E113" s="291"/>
      <c r="F113" s="27"/>
      <c r="G113" s="291"/>
      <c r="H113" s="291"/>
      <c r="I113" s="29"/>
      <c r="J113" s="29"/>
      <c r="K113" s="29"/>
      <c r="L113" s="72"/>
      <c r="M113" s="292"/>
      <c r="N113" s="292"/>
      <c r="O113" s="292"/>
      <c r="P113" s="292"/>
      <c r="Q113" s="292"/>
      <c r="R113" s="292"/>
      <c r="S113" s="293"/>
      <c r="T113" s="293"/>
      <c r="U113" s="293"/>
      <c r="V113" s="35"/>
    </row>
    <row r="114" spans="2:22" x14ac:dyDescent="0.2">
      <c r="B114" s="27"/>
      <c r="C114" s="27"/>
      <c r="D114" s="291"/>
      <c r="E114" s="291"/>
      <c r="F114" s="27"/>
      <c r="G114" s="291"/>
      <c r="H114" s="291"/>
      <c r="I114" s="29"/>
      <c r="J114" s="29"/>
      <c r="K114" s="29"/>
      <c r="L114" s="72"/>
      <c r="M114" s="292"/>
      <c r="N114" s="292"/>
      <c r="O114" s="292"/>
      <c r="P114" s="292"/>
      <c r="Q114" s="292"/>
      <c r="R114" s="292"/>
      <c r="S114" s="293"/>
      <c r="T114" s="293"/>
      <c r="U114" s="293"/>
      <c r="V114" s="35"/>
    </row>
    <row r="115" spans="2:22" ht="12.75" customHeight="1" x14ac:dyDescent="0.2">
      <c r="B115" s="366" t="s">
        <v>20</v>
      </c>
      <c r="C115" s="369"/>
      <c r="D115" s="369"/>
      <c r="E115" s="369"/>
      <c r="F115" s="369"/>
      <c r="G115" s="369"/>
      <c r="H115" s="369"/>
      <c r="I115" s="369"/>
      <c r="J115" s="369"/>
      <c r="K115" s="367"/>
      <c r="L115" s="366" t="s">
        <v>144</v>
      </c>
      <c r="M115" s="369"/>
      <c r="N115" s="369"/>
      <c r="O115" s="369"/>
      <c r="P115" s="369"/>
      <c r="Q115" s="369"/>
      <c r="R115" s="367"/>
      <c r="S115" s="366" t="s">
        <v>21</v>
      </c>
      <c r="T115" s="369"/>
      <c r="U115" s="369"/>
      <c r="V115" s="367"/>
    </row>
    <row r="116" spans="2:22" ht="114.75" x14ac:dyDescent="0.2">
      <c r="B116" s="288" t="s">
        <v>10</v>
      </c>
      <c r="C116" s="288" t="s">
        <v>539</v>
      </c>
      <c r="D116" s="288" t="s">
        <v>22</v>
      </c>
      <c r="E116" s="288" t="s">
        <v>540</v>
      </c>
      <c r="F116" s="288" t="s">
        <v>24</v>
      </c>
      <c r="G116" s="288" t="s">
        <v>25</v>
      </c>
      <c r="H116" s="288" t="s">
        <v>26</v>
      </c>
      <c r="I116" s="288" t="s">
        <v>541</v>
      </c>
      <c r="J116" s="288" t="s">
        <v>542</v>
      </c>
      <c r="K116" s="288" t="s">
        <v>29</v>
      </c>
      <c r="L116" s="320" t="s">
        <v>30</v>
      </c>
      <c r="M116" s="288" t="s">
        <v>31</v>
      </c>
      <c r="N116" s="288" t="s">
        <v>32</v>
      </c>
      <c r="O116" s="288" t="s">
        <v>33</v>
      </c>
      <c r="P116" s="288" t="s">
        <v>34</v>
      </c>
      <c r="Q116" s="288" t="s">
        <v>13</v>
      </c>
      <c r="R116" s="288" t="s">
        <v>543</v>
      </c>
      <c r="S116" s="288" t="s">
        <v>35</v>
      </c>
      <c r="T116" s="288" t="s">
        <v>36</v>
      </c>
      <c r="U116" s="288" t="s">
        <v>37</v>
      </c>
      <c r="V116" s="288" t="s">
        <v>38</v>
      </c>
    </row>
    <row r="117" spans="2:22" ht="89.25" x14ac:dyDescent="0.2">
      <c r="B117" s="122" t="s">
        <v>544</v>
      </c>
      <c r="C117" s="122" t="s">
        <v>545</v>
      </c>
      <c r="D117" s="95" t="s">
        <v>546</v>
      </c>
      <c r="E117" s="95" t="s">
        <v>547</v>
      </c>
      <c r="F117" s="122" t="s">
        <v>522</v>
      </c>
      <c r="G117" s="95" t="s">
        <v>105</v>
      </c>
      <c r="H117" s="95" t="s">
        <v>548</v>
      </c>
      <c r="I117" s="123" t="s">
        <v>45</v>
      </c>
      <c r="J117" s="123" t="s">
        <v>39</v>
      </c>
      <c r="K117" s="123" t="s">
        <v>46</v>
      </c>
      <c r="L117" s="117">
        <f t="shared" ref="L117:L119" si="9">M117+N117+O117+P117+Q117</f>
        <v>7044.71</v>
      </c>
      <c r="M117" s="70">
        <v>528.36</v>
      </c>
      <c r="N117" s="70">
        <v>528.35</v>
      </c>
      <c r="O117" s="70">
        <v>0</v>
      </c>
      <c r="P117" s="70">
        <v>0</v>
      </c>
      <c r="Q117" s="70">
        <v>5988</v>
      </c>
      <c r="R117" s="70">
        <v>0</v>
      </c>
      <c r="S117" s="250">
        <v>43190</v>
      </c>
      <c r="T117" s="250">
        <v>43252</v>
      </c>
      <c r="U117" s="250">
        <v>43344</v>
      </c>
      <c r="V117" s="125">
        <v>2021</v>
      </c>
    </row>
    <row r="118" spans="2:22" ht="127.5" x14ac:dyDescent="0.2">
      <c r="B118" s="294" t="s">
        <v>549</v>
      </c>
      <c r="C118" s="122" t="s">
        <v>550</v>
      </c>
      <c r="D118" s="253" t="s">
        <v>551</v>
      </c>
      <c r="E118" s="253" t="s">
        <v>552</v>
      </c>
      <c r="F118" s="294" t="s">
        <v>522</v>
      </c>
      <c r="G118" s="253" t="s">
        <v>109</v>
      </c>
      <c r="H118" s="253" t="s">
        <v>548</v>
      </c>
      <c r="I118" s="280" t="s">
        <v>45</v>
      </c>
      <c r="J118" s="280" t="s">
        <v>39</v>
      </c>
      <c r="K118" s="280" t="s">
        <v>46</v>
      </c>
      <c r="L118" s="70">
        <f t="shared" si="9"/>
        <v>8407.06</v>
      </c>
      <c r="M118" s="295">
        <v>630.53</v>
      </c>
      <c r="N118" s="255">
        <v>630.53</v>
      </c>
      <c r="O118" s="255">
        <v>0</v>
      </c>
      <c r="P118" s="255">
        <v>0</v>
      </c>
      <c r="Q118" s="255">
        <v>7146</v>
      </c>
      <c r="R118" s="255">
        <v>0</v>
      </c>
      <c r="S118" s="273">
        <v>43160</v>
      </c>
      <c r="T118" s="273">
        <v>43252</v>
      </c>
      <c r="U118" s="273">
        <v>43344</v>
      </c>
      <c r="V118" s="296">
        <v>2020</v>
      </c>
    </row>
    <row r="119" spans="2:22" ht="114.75" x14ac:dyDescent="0.2">
      <c r="B119" s="294" t="s">
        <v>553</v>
      </c>
      <c r="C119" s="122" t="s">
        <v>554</v>
      </c>
      <c r="D119" s="253" t="s">
        <v>555</v>
      </c>
      <c r="E119" s="253" t="s">
        <v>556</v>
      </c>
      <c r="F119" s="294" t="s">
        <v>522</v>
      </c>
      <c r="G119" s="253" t="s">
        <v>167</v>
      </c>
      <c r="H119" s="253" t="s">
        <v>548</v>
      </c>
      <c r="I119" s="280" t="s">
        <v>45</v>
      </c>
      <c r="J119" s="280" t="s">
        <v>39</v>
      </c>
      <c r="K119" s="280" t="s">
        <v>46</v>
      </c>
      <c r="L119" s="70">
        <f t="shared" si="9"/>
        <v>24994.11</v>
      </c>
      <c r="M119" s="295">
        <v>1874.56</v>
      </c>
      <c r="N119" s="255">
        <v>1874.55</v>
      </c>
      <c r="O119" s="255">
        <v>0</v>
      </c>
      <c r="P119" s="255">
        <v>0</v>
      </c>
      <c r="Q119" s="255">
        <v>21245</v>
      </c>
      <c r="R119" s="255">
        <v>0</v>
      </c>
      <c r="S119" s="256">
        <v>43160</v>
      </c>
      <c r="T119" s="273">
        <v>43252</v>
      </c>
      <c r="U119" s="273">
        <v>43344</v>
      </c>
      <c r="V119" s="296">
        <v>2021</v>
      </c>
    </row>
    <row r="120" spans="2:22" ht="153" x14ac:dyDescent="0.2">
      <c r="B120" s="122" t="s">
        <v>557</v>
      </c>
      <c r="C120" s="122" t="s">
        <v>558</v>
      </c>
      <c r="D120" s="122" t="s">
        <v>559</v>
      </c>
      <c r="E120" s="122" t="s">
        <v>113</v>
      </c>
      <c r="F120" s="122" t="s">
        <v>522</v>
      </c>
      <c r="G120" s="122" t="s">
        <v>114</v>
      </c>
      <c r="H120" s="122" t="s">
        <v>548</v>
      </c>
      <c r="I120" s="123" t="s">
        <v>45</v>
      </c>
      <c r="J120" s="123" t="s">
        <v>39</v>
      </c>
      <c r="K120" s="123" t="s">
        <v>46</v>
      </c>
      <c r="L120" s="36">
        <f>M120+N120+Q120</f>
        <v>15906</v>
      </c>
      <c r="M120" s="172">
        <v>1194</v>
      </c>
      <c r="N120" s="172">
        <v>1192</v>
      </c>
      <c r="O120" s="39">
        <v>0</v>
      </c>
      <c r="P120" s="39">
        <v>0</v>
      </c>
      <c r="Q120" s="38">
        <v>13520</v>
      </c>
      <c r="R120" s="38">
        <v>0</v>
      </c>
      <c r="S120" s="265">
        <v>43160</v>
      </c>
      <c r="T120" s="265">
        <v>43252</v>
      </c>
      <c r="U120" s="265">
        <v>43344</v>
      </c>
      <c r="V120" s="125">
        <v>2021</v>
      </c>
    </row>
    <row r="121" spans="2:22" ht="171" customHeight="1" x14ac:dyDescent="0.2">
      <c r="B121" s="122" t="s">
        <v>560</v>
      </c>
      <c r="C121" s="122" t="s">
        <v>561</v>
      </c>
      <c r="D121" s="122" t="s">
        <v>562</v>
      </c>
      <c r="E121" s="122" t="s">
        <v>563</v>
      </c>
      <c r="F121" s="122" t="s">
        <v>522</v>
      </c>
      <c r="G121" s="122" t="s">
        <v>91</v>
      </c>
      <c r="H121" s="95" t="s">
        <v>548</v>
      </c>
      <c r="I121" s="123" t="s">
        <v>45</v>
      </c>
      <c r="J121" s="123" t="s">
        <v>39</v>
      </c>
      <c r="K121" s="123" t="s">
        <v>46</v>
      </c>
      <c r="L121" s="327">
        <f>M121+N121+Q121</f>
        <v>18632</v>
      </c>
      <c r="M121" s="172">
        <v>1398</v>
      </c>
      <c r="N121" s="172">
        <v>1397</v>
      </c>
      <c r="O121" s="252">
        <v>0</v>
      </c>
      <c r="P121" s="252">
        <v>0</v>
      </c>
      <c r="Q121" s="38">
        <v>15837</v>
      </c>
      <c r="R121" s="38">
        <v>0</v>
      </c>
      <c r="S121" s="250">
        <v>43160</v>
      </c>
      <c r="T121" s="265">
        <v>43252</v>
      </c>
      <c r="U121" s="265">
        <v>43344</v>
      </c>
      <c r="V121" s="125">
        <v>2021</v>
      </c>
    </row>
    <row r="122" spans="2:22" x14ac:dyDescent="0.2">
      <c r="B122" s="27"/>
      <c r="C122" s="291"/>
      <c r="D122" s="291"/>
      <c r="E122" s="27"/>
      <c r="F122" s="291"/>
      <c r="G122" s="291"/>
      <c r="H122" s="29"/>
      <c r="I122" s="29"/>
      <c r="J122" s="29"/>
      <c r="K122" s="292"/>
      <c r="L122" s="72"/>
      <c r="M122" s="292"/>
      <c r="N122" s="292"/>
      <c r="O122" s="292"/>
      <c r="P122" s="292"/>
      <c r="Q122" s="293"/>
      <c r="R122" s="293"/>
      <c r="S122" s="293"/>
      <c r="T122" s="35"/>
    </row>
    <row r="123" spans="2:22" x14ac:dyDescent="0.2">
      <c r="B123" s="204" t="s">
        <v>14</v>
      </c>
      <c r="C123" s="205" t="s">
        <v>15</v>
      </c>
    </row>
    <row r="124" spans="2:22" x14ac:dyDescent="0.2">
      <c r="B124" s="204" t="s">
        <v>16</v>
      </c>
      <c r="C124" s="205" t="s">
        <v>17</v>
      </c>
    </row>
    <row r="125" spans="2:22" x14ac:dyDescent="0.2">
      <c r="B125" s="204" t="s">
        <v>85</v>
      </c>
      <c r="C125" s="205" t="s">
        <v>18</v>
      </c>
    </row>
    <row r="127" spans="2:22" x14ac:dyDescent="0.2">
      <c r="B127" s="368" t="s">
        <v>20</v>
      </c>
      <c r="C127" s="368"/>
      <c r="D127" s="368"/>
      <c r="E127" s="368"/>
      <c r="F127" s="368"/>
      <c r="G127" s="368"/>
      <c r="H127" s="368"/>
      <c r="I127" s="368"/>
      <c r="J127" s="368"/>
      <c r="K127" s="368" t="s">
        <v>144</v>
      </c>
      <c r="L127" s="368"/>
      <c r="M127" s="368"/>
      <c r="N127" s="368"/>
      <c r="O127" s="368"/>
      <c r="P127" s="368"/>
      <c r="Q127" s="368" t="s">
        <v>21</v>
      </c>
      <c r="R127" s="368"/>
      <c r="S127" s="368"/>
      <c r="T127" s="368"/>
    </row>
    <row r="128" spans="2:22" ht="102" x14ac:dyDescent="0.2">
      <c r="B128" s="206" t="s">
        <v>10</v>
      </c>
      <c r="C128" s="206" t="s">
        <v>22</v>
      </c>
      <c r="D128" s="206" t="s">
        <v>23</v>
      </c>
      <c r="E128" s="206" t="s">
        <v>24</v>
      </c>
      <c r="F128" s="206" t="s">
        <v>25</v>
      </c>
      <c r="G128" s="206" t="s">
        <v>26</v>
      </c>
      <c r="H128" s="206" t="s">
        <v>27</v>
      </c>
      <c r="I128" s="206" t="s">
        <v>28</v>
      </c>
      <c r="J128" s="206" t="s">
        <v>29</v>
      </c>
      <c r="K128" s="223" t="s">
        <v>30</v>
      </c>
      <c r="L128" s="223" t="s">
        <v>31</v>
      </c>
      <c r="M128" s="206" t="s">
        <v>32</v>
      </c>
      <c r="N128" s="206" t="s">
        <v>33</v>
      </c>
      <c r="O128" s="206" t="s">
        <v>34</v>
      </c>
      <c r="P128" s="206" t="s">
        <v>13</v>
      </c>
      <c r="Q128" s="206" t="s">
        <v>35</v>
      </c>
      <c r="R128" s="206" t="s">
        <v>36</v>
      </c>
      <c r="S128" s="206" t="s">
        <v>37</v>
      </c>
      <c r="T128" s="224" t="s">
        <v>38</v>
      </c>
    </row>
    <row r="129" spans="2:24" ht="80.099999999999994" customHeight="1" x14ac:dyDescent="0.2">
      <c r="B129" s="207" t="s">
        <v>86</v>
      </c>
      <c r="C129" s="207" t="s">
        <v>41</v>
      </c>
      <c r="D129" s="207" t="s">
        <v>42</v>
      </c>
      <c r="E129" s="207" t="s">
        <v>43</v>
      </c>
      <c r="F129" s="207" t="s">
        <v>87</v>
      </c>
      <c r="G129" s="230" t="s">
        <v>44</v>
      </c>
      <c r="H129" s="209" t="s">
        <v>45</v>
      </c>
      <c r="I129" s="209" t="s">
        <v>39</v>
      </c>
      <c r="J129" s="209" t="s">
        <v>46</v>
      </c>
      <c r="K129" s="221">
        <f>L129+M129+N129+O129+P129</f>
        <v>960777.44</v>
      </c>
      <c r="L129" s="221">
        <v>0</v>
      </c>
      <c r="M129" s="210">
        <v>0</v>
      </c>
      <c r="N129" s="210">
        <v>144116.70000000001</v>
      </c>
      <c r="O129" s="210">
        <v>0</v>
      </c>
      <c r="P129" s="210">
        <v>816660.74</v>
      </c>
      <c r="Q129" s="225">
        <v>42825</v>
      </c>
      <c r="R129" s="225">
        <v>43344</v>
      </c>
      <c r="S129" s="225">
        <v>43435</v>
      </c>
      <c r="T129" s="226">
        <v>2019</v>
      </c>
    </row>
    <row r="130" spans="2:24" ht="80.099999999999994" customHeight="1" x14ac:dyDescent="0.2">
      <c r="B130" s="207" t="s">
        <v>88</v>
      </c>
      <c r="C130" s="207" t="s">
        <v>89</v>
      </c>
      <c r="D130" s="207" t="s">
        <v>90</v>
      </c>
      <c r="E130" s="207" t="s">
        <v>43</v>
      </c>
      <c r="F130" s="207" t="s">
        <v>91</v>
      </c>
      <c r="G130" s="230" t="s">
        <v>44</v>
      </c>
      <c r="H130" s="209" t="s">
        <v>45</v>
      </c>
      <c r="I130" s="209" t="s">
        <v>39</v>
      </c>
      <c r="J130" s="209" t="s">
        <v>46</v>
      </c>
      <c r="K130" s="221">
        <f>L130+M130+N130+O130+P130</f>
        <v>337557</v>
      </c>
      <c r="L130" s="221">
        <v>0</v>
      </c>
      <c r="M130" s="210">
        <v>0</v>
      </c>
      <c r="N130" s="210">
        <v>50634</v>
      </c>
      <c r="O130" s="210">
        <v>0</v>
      </c>
      <c r="P130" s="210">
        <v>286923</v>
      </c>
      <c r="Q130" s="225">
        <v>42825</v>
      </c>
      <c r="R130" s="225">
        <v>43344</v>
      </c>
      <c r="S130" s="225">
        <v>43435</v>
      </c>
      <c r="T130" s="226">
        <v>2019</v>
      </c>
    </row>
    <row r="131" spans="2:24" x14ac:dyDescent="0.2">
      <c r="B131" s="231"/>
      <c r="C131" s="231"/>
      <c r="D131" s="231"/>
      <c r="E131" s="231"/>
      <c r="F131" s="231"/>
      <c r="G131" s="232"/>
      <c r="H131" s="233"/>
      <c r="I131" s="233"/>
      <c r="J131" s="233"/>
      <c r="K131" s="234"/>
      <c r="L131" s="234"/>
      <c r="M131" s="235"/>
      <c r="N131" s="235"/>
      <c r="O131" s="235"/>
      <c r="P131" s="235"/>
      <c r="Q131" s="236"/>
      <c r="R131" s="236"/>
      <c r="S131" s="236"/>
      <c r="T131" s="237"/>
    </row>
    <row r="132" spans="2:24" x14ac:dyDescent="0.2">
      <c r="B132" s="229" t="s">
        <v>200</v>
      </c>
      <c r="C132" s="228" t="s">
        <v>302</v>
      </c>
    </row>
    <row r="134" spans="2:24" ht="12.75" customHeight="1" x14ac:dyDescent="0.2">
      <c r="B134" s="362" t="s">
        <v>20</v>
      </c>
      <c r="C134" s="362"/>
      <c r="D134" s="362"/>
      <c r="E134" s="362"/>
      <c r="F134" s="362"/>
      <c r="G134" s="362"/>
      <c r="H134" s="362"/>
      <c r="I134" s="362"/>
      <c r="J134" s="362"/>
      <c r="K134" s="362"/>
      <c r="L134" s="362" t="s">
        <v>144</v>
      </c>
      <c r="M134" s="362"/>
      <c r="N134" s="362"/>
      <c r="O134" s="362"/>
      <c r="P134" s="362"/>
      <c r="Q134" s="362"/>
      <c r="R134" s="353"/>
      <c r="S134" s="362" t="s">
        <v>21</v>
      </c>
      <c r="T134" s="362"/>
      <c r="U134" s="362"/>
      <c r="V134" s="362"/>
    </row>
    <row r="135" spans="2:24" s="245" customFormat="1" ht="127.5" x14ac:dyDescent="0.2">
      <c r="B135" s="352" t="s">
        <v>10</v>
      </c>
      <c r="C135" s="352" t="s">
        <v>539</v>
      </c>
      <c r="D135" s="352" t="s">
        <v>22</v>
      </c>
      <c r="E135" s="352" t="s">
        <v>564</v>
      </c>
      <c r="F135" s="352" t="s">
        <v>24</v>
      </c>
      <c r="G135" s="352" t="s">
        <v>25</v>
      </c>
      <c r="H135" s="352" t="s">
        <v>26</v>
      </c>
      <c r="I135" s="352" t="s">
        <v>541</v>
      </c>
      <c r="J135" s="352" t="s">
        <v>542</v>
      </c>
      <c r="K135" s="352" t="s">
        <v>29</v>
      </c>
      <c r="L135" s="352" t="s">
        <v>30</v>
      </c>
      <c r="M135" s="352" t="s">
        <v>31</v>
      </c>
      <c r="N135" s="352" t="s">
        <v>32</v>
      </c>
      <c r="O135" s="352" t="s">
        <v>33</v>
      </c>
      <c r="P135" s="352" t="s">
        <v>34</v>
      </c>
      <c r="Q135" s="352" t="s">
        <v>13</v>
      </c>
      <c r="R135" s="352" t="s">
        <v>543</v>
      </c>
      <c r="S135" s="352" t="s">
        <v>35</v>
      </c>
      <c r="T135" s="352" t="s">
        <v>36</v>
      </c>
      <c r="U135" s="352" t="s">
        <v>37</v>
      </c>
      <c r="V135" s="352" t="s">
        <v>38</v>
      </c>
    </row>
    <row r="136" spans="2:24" s="245" customFormat="1" ht="65.099999999999994" customHeight="1" x14ac:dyDescent="0.2">
      <c r="B136" s="100" t="s">
        <v>473</v>
      </c>
      <c r="C136" s="100" t="s">
        <v>713</v>
      </c>
      <c r="D136" s="100" t="s">
        <v>201</v>
      </c>
      <c r="E136" s="100" t="s">
        <v>90</v>
      </c>
      <c r="F136" s="100" t="s">
        <v>43</v>
      </c>
      <c r="G136" s="100" t="s">
        <v>91</v>
      </c>
      <c r="H136" s="247" t="s">
        <v>202</v>
      </c>
      <c r="I136" s="248" t="s">
        <v>45</v>
      </c>
      <c r="J136" s="248" t="s">
        <v>158</v>
      </c>
      <c r="K136" s="248" t="s">
        <v>46</v>
      </c>
      <c r="L136" s="249">
        <f>M136+N136+O136+P136+Q136</f>
        <v>283613</v>
      </c>
      <c r="M136" s="249">
        <v>42542</v>
      </c>
      <c r="N136" s="249">
        <v>0</v>
      </c>
      <c r="O136" s="249">
        <v>0</v>
      </c>
      <c r="P136" s="249">
        <v>0</v>
      </c>
      <c r="Q136" s="249">
        <v>241071</v>
      </c>
      <c r="R136" s="327">
        <v>0</v>
      </c>
      <c r="S136" s="250">
        <v>42690</v>
      </c>
      <c r="T136" s="250">
        <v>43220</v>
      </c>
      <c r="U136" s="250">
        <v>43342</v>
      </c>
      <c r="V136" s="251">
        <v>2020</v>
      </c>
    </row>
    <row r="137" spans="2:24" s="245" customFormat="1" ht="65.099999999999994" customHeight="1" x14ac:dyDescent="0.2">
      <c r="B137" s="100" t="s">
        <v>474</v>
      </c>
      <c r="C137" s="100" t="s">
        <v>714</v>
      </c>
      <c r="D137" s="100" t="s">
        <v>506</v>
      </c>
      <c r="E137" s="100" t="s">
        <v>90</v>
      </c>
      <c r="F137" s="100" t="s">
        <v>43</v>
      </c>
      <c r="G137" s="100" t="s">
        <v>91</v>
      </c>
      <c r="H137" s="247" t="s">
        <v>202</v>
      </c>
      <c r="I137" s="248" t="s">
        <v>45</v>
      </c>
      <c r="J137" s="248" t="s">
        <v>158</v>
      </c>
      <c r="K137" s="248" t="s">
        <v>46</v>
      </c>
      <c r="L137" s="249">
        <f t="shared" ref="L137:L141" si="10">M137+N137+O137+P137+Q137</f>
        <v>235294</v>
      </c>
      <c r="M137" s="249">
        <v>35294</v>
      </c>
      <c r="N137" s="249">
        <v>0</v>
      </c>
      <c r="O137" s="249">
        <v>0</v>
      </c>
      <c r="P137" s="249">
        <v>0</v>
      </c>
      <c r="Q137" s="249">
        <v>200000</v>
      </c>
      <c r="R137" s="327">
        <v>0</v>
      </c>
      <c r="S137" s="250">
        <v>42690</v>
      </c>
      <c r="T137" s="250">
        <v>43220</v>
      </c>
      <c r="U137" s="250">
        <v>43342</v>
      </c>
      <c r="V137" s="251">
        <v>2020</v>
      </c>
    </row>
    <row r="138" spans="2:24" s="245" customFormat="1" ht="65.099999999999994" customHeight="1" x14ac:dyDescent="0.2">
      <c r="B138" s="100" t="s">
        <v>475</v>
      </c>
      <c r="C138" s="100" t="s">
        <v>715</v>
      </c>
      <c r="D138" s="100" t="s">
        <v>476</v>
      </c>
      <c r="E138" s="100" t="s">
        <v>90</v>
      </c>
      <c r="F138" s="100" t="s">
        <v>43</v>
      </c>
      <c r="G138" s="100" t="s">
        <v>91</v>
      </c>
      <c r="H138" s="247" t="s">
        <v>202</v>
      </c>
      <c r="I138" s="248" t="s">
        <v>45</v>
      </c>
      <c r="J138" s="248" t="s">
        <v>158</v>
      </c>
      <c r="K138" s="248" t="s">
        <v>46</v>
      </c>
      <c r="L138" s="249">
        <f t="shared" si="10"/>
        <v>524640</v>
      </c>
      <c r="M138" s="249">
        <v>78696</v>
      </c>
      <c r="N138" s="249">
        <v>0</v>
      </c>
      <c r="O138" s="249">
        <v>0</v>
      </c>
      <c r="P138" s="249">
        <v>0</v>
      </c>
      <c r="Q138" s="249">
        <v>445944</v>
      </c>
      <c r="R138" s="327">
        <v>0</v>
      </c>
      <c r="S138" s="250">
        <v>42724</v>
      </c>
      <c r="T138" s="250">
        <v>43220</v>
      </c>
      <c r="U138" s="250">
        <v>43342</v>
      </c>
      <c r="V138" s="251">
        <v>2020</v>
      </c>
    </row>
    <row r="139" spans="2:24" s="245" customFormat="1" ht="65.099999999999994" customHeight="1" x14ac:dyDescent="0.2">
      <c r="B139" s="100" t="s">
        <v>477</v>
      </c>
      <c r="C139" s="100" t="s">
        <v>716</v>
      </c>
      <c r="D139" s="100" t="s">
        <v>478</v>
      </c>
      <c r="E139" s="100" t="s">
        <v>104</v>
      </c>
      <c r="F139" s="100" t="s">
        <v>43</v>
      </c>
      <c r="G139" s="100" t="s">
        <v>105</v>
      </c>
      <c r="H139" s="247" t="s">
        <v>202</v>
      </c>
      <c r="I139" s="248" t="s">
        <v>45</v>
      </c>
      <c r="J139" s="248" t="s">
        <v>158</v>
      </c>
      <c r="K139" s="248" t="s">
        <v>46</v>
      </c>
      <c r="L139" s="249">
        <f t="shared" si="10"/>
        <v>743612.52</v>
      </c>
      <c r="M139" s="249">
        <v>378650.14</v>
      </c>
      <c r="N139" s="249">
        <v>0</v>
      </c>
      <c r="O139" s="249">
        <v>0</v>
      </c>
      <c r="P139" s="249">
        <v>0</v>
      </c>
      <c r="Q139" s="249">
        <v>364962.38</v>
      </c>
      <c r="R139" s="327">
        <v>0</v>
      </c>
      <c r="S139" s="250">
        <v>43373</v>
      </c>
      <c r="T139" s="250">
        <v>43403</v>
      </c>
      <c r="U139" s="250">
        <v>43464</v>
      </c>
      <c r="V139" s="251">
        <v>2020</v>
      </c>
      <c r="X139" s="376"/>
    </row>
    <row r="140" spans="2:24" s="245" customFormat="1" ht="65.099999999999994" customHeight="1" x14ac:dyDescent="0.2">
      <c r="B140" s="100" t="s">
        <v>479</v>
      </c>
      <c r="C140" s="100" t="s">
        <v>717</v>
      </c>
      <c r="D140" s="100" t="s">
        <v>204</v>
      </c>
      <c r="E140" s="100" t="s">
        <v>108</v>
      </c>
      <c r="F140" s="100" t="s">
        <v>43</v>
      </c>
      <c r="G140" s="100" t="s">
        <v>109</v>
      </c>
      <c r="H140" s="247" t="s">
        <v>202</v>
      </c>
      <c r="I140" s="248" t="s">
        <v>45</v>
      </c>
      <c r="J140" s="248" t="s">
        <v>158</v>
      </c>
      <c r="K140" s="248" t="s">
        <v>46</v>
      </c>
      <c r="L140" s="249">
        <f t="shared" si="10"/>
        <v>383477.23000000004</v>
      </c>
      <c r="M140" s="249">
        <v>57521.58</v>
      </c>
      <c r="N140" s="249">
        <v>0</v>
      </c>
      <c r="O140" s="249">
        <v>0</v>
      </c>
      <c r="P140" s="249">
        <v>0</v>
      </c>
      <c r="Q140" s="249">
        <v>325955.65000000002</v>
      </c>
      <c r="R140" s="327">
        <v>0</v>
      </c>
      <c r="S140" s="250">
        <v>42724</v>
      </c>
      <c r="T140" s="250">
        <v>42916</v>
      </c>
      <c r="U140" s="250">
        <v>43008</v>
      </c>
      <c r="V140" s="251">
        <v>2020</v>
      </c>
    </row>
    <row r="141" spans="2:24" s="245" customFormat="1" ht="65.099999999999994" customHeight="1" x14ac:dyDescent="0.2">
      <c r="B141" s="100" t="s">
        <v>480</v>
      </c>
      <c r="C141" s="100" t="s">
        <v>718</v>
      </c>
      <c r="D141" s="100" t="s">
        <v>205</v>
      </c>
      <c r="E141" s="100" t="s">
        <v>113</v>
      </c>
      <c r="F141" s="100" t="s">
        <v>43</v>
      </c>
      <c r="G141" s="100" t="s">
        <v>507</v>
      </c>
      <c r="H141" s="247" t="s">
        <v>202</v>
      </c>
      <c r="I141" s="248" t="s">
        <v>45</v>
      </c>
      <c r="J141" s="248" t="s">
        <v>158</v>
      </c>
      <c r="K141" s="248" t="s">
        <v>46</v>
      </c>
      <c r="L141" s="249">
        <f t="shared" si="10"/>
        <v>1030366.58</v>
      </c>
      <c r="M141" s="249">
        <v>154554.99</v>
      </c>
      <c r="N141" s="249">
        <v>0</v>
      </c>
      <c r="O141" s="249">
        <v>0</v>
      </c>
      <c r="P141" s="249">
        <v>0</v>
      </c>
      <c r="Q141" s="249">
        <v>875811.59</v>
      </c>
      <c r="R141" s="327">
        <v>0</v>
      </c>
      <c r="S141" s="250">
        <v>42706</v>
      </c>
      <c r="T141" s="250">
        <v>43357</v>
      </c>
      <c r="U141" s="250">
        <v>43434</v>
      </c>
      <c r="V141" s="374">
        <v>2021</v>
      </c>
    </row>
    <row r="142" spans="2:24" s="245" customFormat="1" ht="69.95" customHeight="1" x14ac:dyDescent="0.2">
      <c r="B142" s="100" t="s">
        <v>481</v>
      </c>
      <c r="C142" s="100" t="s">
        <v>719</v>
      </c>
      <c r="D142" s="100" t="s">
        <v>206</v>
      </c>
      <c r="E142" s="100" t="s">
        <v>42</v>
      </c>
      <c r="F142" s="100" t="s">
        <v>43</v>
      </c>
      <c r="G142" s="100" t="s">
        <v>167</v>
      </c>
      <c r="H142" s="247" t="s">
        <v>202</v>
      </c>
      <c r="I142" s="248" t="s">
        <v>45</v>
      </c>
      <c r="J142" s="248" t="s">
        <v>158</v>
      </c>
      <c r="K142" s="248" t="s">
        <v>46</v>
      </c>
      <c r="L142" s="249">
        <f>M142+N142+O142+P142+Q142</f>
        <v>1134682.3999999999</v>
      </c>
      <c r="M142" s="249">
        <v>281857.40000000002</v>
      </c>
      <c r="N142" s="249">
        <v>0</v>
      </c>
      <c r="O142" s="249">
        <v>0</v>
      </c>
      <c r="P142" s="249">
        <v>0</v>
      </c>
      <c r="Q142" s="249">
        <v>852825</v>
      </c>
      <c r="R142" s="327">
        <v>0</v>
      </c>
      <c r="S142" s="250">
        <v>42724</v>
      </c>
      <c r="T142" s="250">
        <v>43220</v>
      </c>
      <c r="U142" s="250">
        <v>43283</v>
      </c>
      <c r="V142" s="251">
        <v>2021</v>
      </c>
    </row>
    <row r="144" spans="2:24" x14ac:dyDescent="0.2">
      <c r="B144" s="204" t="s">
        <v>121</v>
      </c>
      <c r="C144" s="205" t="s">
        <v>122</v>
      </c>
    </row>
    <row r="146" spans="2:20" x14ac:dyDescent="0.2">
      <c r="B146" s="368" t="s">
        <v>20</v>
      </c>
      <c r="C146" s="368"/>
      <c r="D146" s="368"/>
      <c r="E146" s="368"/>
      <c r="F146" s="368"/>
      <c r="G146" s="368"/>
      <c r="H146" s="368"/>
      <c r="I146" s="368"/>
      <c r="J146" s="368"/>
      <c r="K146" s="368" t="s">
        <v>144</v>
      </c>
      <c r="L146" s="368"/>
      <c r="M146" s="368"/>
      <c r="N146" s="368"/>
      <c r="O146" s="368"/>
      <c r="P146" s="368"/>
      <c r="Q146" s="368" t="s">
        <v>21</v>
      </c>
      <c r="R146" s="368"/>
      <c r="S146" s="368"/>
      <c r="T146" s="368"/>
    </row>
    <row r="147" spans="2:20" ht="102" x14ac:dyDescent="0.2">
      <c r="B147" s="206" t="s">
        <v>10</v>
      </c>
      <c r="C147" s="206" t="s">
        <v>22</v>
      </c>
      <c r="D147" s="206" t="s">
        <v>23</v>
      </c>
      <c r="E147" s="206" t="s">
        <v>24</v>
      </c>
      <c r="F147" s="206" t="s">
        <v>25</v>
      </c>
      <c r="G147" s="206" t="s">
        <v>26</v>
      </c>
      <c r="H147" s="206" t="s">
        <v>27</v>
      </c>
      <c r="I147" s="206" t="s">
        <v>28</v>
      </c>
      <c r="J147" s="206" t="s">
        <v>29</v>
      </c>
      <c r="K147" s="223" t="s">
        <v>30</v>
      </c>
      <c r="L147" s="223" t="s">
        <v>31</v>
      </c>
      <c r="M147" s="206" t="s">
        <v>32</v>
      </c>
      <c r="N147" s="206" t="s">
        <v>33</v>
      </c>
      <c r="O147" s="206" t="s">
        <v>34</v>
      </c>
      <c r="P147" s="206" t="s">
        <v>13</v>
      </c>
      <c r="Q147" s="206" t="s">
        <v>35</v>
      </c>
      <c r="R147" s="206" t="s">
        <v>36</v>
      </c>
      <c r="S147" s="206" t="s">
        <v>37</v>
      </c>
      <c r="T147" s="224" t="s">
        <v>38</v>
      </c>
    </row>
    <row r="148" spans="2:20" ht="60" customHeight="1" x14ac:dyDescent="0.2">
      <c r="B148" s="100" t="s">
        <v>123</v>
      </c>
      <c r="C148" s="100" t="s">
        <v>124</v>
      </c>
      <c r="D148" s="100" t="s">
        <v>42</v>
      </c>
      <c r="E148" s="100" t="s">
        <v>43</v>
      </c>
      <c r="F148" s="100" t="s">
        <v>87</v>
      </c>
      <c r="G148" s="247" t="s">
        <v>125</v>
      </c>
      <c r="H148" s="248" t="s">
        <v>45</v>
      </c>
      <c r="I148" s="248" t="s">
        <v>39</v>
      </c>
      <c r="J148" s="248" t="s">
        <v>46</v>
      </c>
      <c r="K148" s="249">
        <f>L148+M148+N148+O148+P148</f>
        <v>192231.91</v>
      </c>
      <c r="L148" s="249">
        <v>28834.79</v>
      </c>
      <c r="M148" s="249">
        <v>0</v>
      </c>
      <c r="N148" s="249">
        <v>0</v>
      </c>
      <c r="O148" s="249">
        <v>0</v>
      </c>
      <c r="P148" s="249">
        <v>163397.12</v>
      </c>
      <c r="Q148" s="250">
        <v>42886</v>
      </c>
      <c r="R148" s="250">
        <v>43220</v>
      </c>
      <c r="S148" s="250">
        <v>43312</v>
      </c>
      <c r="T148" s="251">
        <v>2020</v>
      </c>
    </row>
    <row r="149" spans="2:20" ht="65.099999999999994" customHeight="1" x14ac:dyDescent="0.2">
      <c r="B149" s="100" t="s">
        <v>126</v>
      </c>
      <c r="C149" s="100" t="s">
        <v>127</v>
      </c>
      <c r="D149" s="100" t="s">
        <v>90</v>
      </c>
      <c r="E149" s="100" t="s">
        <v>43</v>
      </c>
      <c r="F149" s="100" t="s">
        <v>91</v>
      </c>
      <c r="G149" s="247" t="s">
        <v>125</v>
      </c>
      <c r="H149" s="248" t="s">
        <v>45</v>
      </c>
      <c r="I149" s="248" t="s">
        <v>39</v>
      </c>
      <c r="J149" s="248" t="s">
        <v>46</v>
      </c>
      <c r="K149" s="249">
        <f>L149+M149+N149+O149+P149</f>
        <v>130739.70000000001</v>
      </c>
      <c r="L149" s="249">
        <v>19610.96</v>
      </c>
      <c r="M149" s="249">
        <v>0</v>
      </c>
      <c r="N149" s="249">
        <v>0</v>
      </c>
      <c r="O149" s="249">
        <v>0</v>
      </c>
      <c r="P149" s="249">
        <v>111128.74</v>
      </c>
      <c r="Q149" s="250">
        <v>42936</v>
      </c>
      <c r="R149" s="250">
        <v>43179</v>
      </c>
      <c r="S149" s="250">
        <v>43271</v>
      </c>
      <c r="T149" s="251">
        <v>2019</v>
      </c>
    </row>
    <row r="150" spans="2:20" ht="60" customHeight="1" x14ac:dyDescent="0.2">
      <c r="B150" s="100" t="s">
        <v>128</v>
      </c>
      <c r="C150" s="100" t="s">
        <v>129</v>
      </c>
      <c r="D150" s="100" t="s">
        <v>108</v>
      </c>
      <c r="E150" s="100" t="s">
        <v>43</v>
      </c>
      <c r="F150" s="100" t="s">
        <v>109</v>
      </c>
      <c r="G150" s="247" t="s">
        <v>125</v>
      </c>
      <c r="H150" s="248" t="s">
        <v>45</v>
      </c>
      <c r="I150" s="248" t="s">
        <v>39</v>
      </c>
      <c r="J150" s="248" t="s">
        <v>46</v>
      </c>
      <c r="K150" s="249">
        <f>L150+M150+N150+O150+P150</f>
        <v>41390.130000000005</v>
      </c>
      <c r="L150" s="249">
        <v>6208.52</v>
      </c>
      <c r="M150" s="249">
        <v>0</v>
      </c>
      <c r="N150" s="249">
        <v>0</v>
      </c>
      <c r="O150" s="249">
        <v>0</v>
      </c>
      <c r="P150" s="249">
        <v>35181.61</v>
      </c>
      <c r="Q150" s="250">
        <v>43008</v>
      </c>
      <c r="R150" s="250">
        <v>43132</v>
      </c>
      <c r="S150" s="250">
        <v>43210</v>
      </c>
      <c r="T150" s="251">
        <v>2020</v>
      </c>
    </row>
    <row r="151" spans="2:20" ht="65.099999999999994" customHeight="1" x14ac:dyDescent="0.2">
      <c r="B151" s="100" t="s">
        <v>130</v>
      </c>
      <c r="C151" s="100" t="s">
        <v>131</v>
      </c>
      <c r="D151" s="100" t="s">
        <v>113</v>
      </c>
      <c r="E151" s="100" t="s">
        <v>43</v>
      </c>
      <c r="F151" s="100" t="s">
        <v>114</v>
      </c>
      <c r="G151" s="247" t="s">
        <v>125</v>
      </c>
      <c r="H151" s="248" t="s">
        <v>45</v>
      </c>
      <c r="I151" s="248" t="s">
        <v>39</v>
      </c>
      <c r="J151" s="248" t="s">
        <v>46</v>
      </c>
      <c r="K151" s="249">
        <f t="shared" ref="K151:K152" si="11">L151+M151+N151+O151+P151</f>
        <v>100447.44</v>
      </c>
      <c r="L151" s="249">
        <v>15067.12</v>
      </c>
      <c r="M151" s="249"/>
      <c r="N151" s="249">
        <v>0</v>
      </c>
      <c r="O151" s="249">
        <v>0</v>
      </c>
      <c r="P151" s="249">
        <v>85380.32</v>
      </c>
      <c r="Q151" s="250">
        <v>42979</v>
      </c>
      <c r="R151" s="250">
        <v>43221</v>
      </c>
      <c r="S151" s="250">
        <v>43344</v>
      </c>
      <c r="T151" s="251">
        <v>2021</v>
      </c>
    </row>
    <row r="152" spans="2:20" ht="60" customHeight="1" x14ac:dyDescent="0.2">
      <c r="B152" s="100" t="s">
        <v>132</v>
      </c>
      <c r="C152" s="100" t="s">
        <v>482</v>
      </c>
      <c r="D152" s="100" t="s">
        <v>104</v>
      </c>
      <c r="E152" s="100" t="s">
        <v>43</v>
      </c>
      <c r="F152" s="100" t="s">
        <v>105</v>
      </c>
      <c r="G152" s="247" t="s">
        <v>125</v>
      </c>
      <c r="H152" s="248" t="s">
        <v>45</v>
      </c>
      <c r="I152" s="248" t="s">
        <v>39</v>
      </c>
      <c r="J152" s="248" t="s">
        <v>46</v>
      </c>
      <c r="K152" s="249">
        <f t="shared" si="11"/>
        <v>38050.839999999997</v>
      </c>
      <c r="L152" s="249">
        <v>5707.63</v>
      </c>
      <c r="M152" s="249">
        <v>0</v>
      </c>
      <c r="N152" s="249">
        <v>0</v>
      </c>
      <c r="O152" s="249">
        <v>0</v>
      </c>
      <c r="P152" s="249">
        <v>32343.21</v>
      </c>
      <c r="Q152" s="250">
        <v>42972</v>
      </c>
      <c r="R152" s="250">
        <v>43160</v>
      </c>
      <c r="S152" s="250">
        <v>43281</v>
      </c>
      <c r="T152" s="251">
        <v>2020</v>
      </c>
    </row>
    <row r="153" spans="2:20" ht="18" customHeight="1" x14ac:dyDescent="0.2"/>
    <row r="154" spans="2:20" x14ac:dyDescent="0.2">
      <c r="B154" s="229" t="s">
        <v>207</v>
      </c>
      <c r="C154" s="228" t="s">
        <v>209</v>
      </c>
    </row>
    <row r="155" spans="2:20" x14ac:dyDescent="0.2">
      <c r="B155" s="229" t="s">
        <v>208</v>
      </c>
      <c r="C155" s="228" t="s">
        <v>210</v>
      </c>
    </row>
    <row r="157" spans="2:20" x14ac:dyDescent="0.2">
      <c r="B157" s="368" t="s">
        <v>20</v>
      </c>
      <c r="C157" s="368"/>
      <c r="D157" s="368"/>
      <c r="E157" s="368"/>
      <c r="F157" s="368"/>
      <c r="G157" s="368"/>
      <c r="H157" s="368"/>
      <c r="I157" s="368"/>
      <c r="J157" s="368"/>
      <c r="K157" s="368" t="s">
        <v>144</v>
      </c>
      <c r="L157" s="368"/>
      <c r="M157" s="368"/>
      <c r="N157" s="368"/>
      <c r="O157" s="368"/>
      <c r="P157" s="368"/>
      <c r="Q157" s="368" t="s">
        <v>21</v>
      </c>
      <c r="R157" s="368"/>
      <c r="S157" s="368"/>
      <c r="T157" s="368"/>
    </row>
    <row r="158" spans="2:20" ht="102" x14ac:dyDescent="0.2">
      <c r="B158" s="206" t="s">
        <v>10</v>
      </c>
      <c r="C158" s="206" t="s">
        <v>22</v>
      </c>
      <c r="D158" s="206" t="s">
        <v>23</v>
      </c>
      <c r="E158" s="206" t="s">
        <v>24</v>
      </c>
      <c r="F158" s="206" t="s">
        <v>25</v>
      </c>
      <c r="G158" s="206" t="s">
        <v>26</v>
      </c>
      <c r="H158" s="206" t="s">
        <v>27</v>
      </c>
      <c r="I158" s="206" t="s">
        <v>28</v>
      </c>
      <c r="J158" s="206" t="s">
        <v>29</v>
      </c>
      <c r="K158" s="223" t="s">
        <v>30</v>
      </c>
      <c r="L158" s="223" t="s">
        <v>31</v>
      </c>
      <c r="M158" s="206" t="s">
        <v>32</v>
      </c>
      <c r="N158" s="206" t="s">
        <v>33</v>
      </c>
      <c r="O158" s="206" t="s">
        <v>34</v>
      </c>
      <c r="P158" s="206" t="s">
        <v>13</v>
      </c>
      <c r="Q158" s="206" t="s">
        <v>35</v>
      </c>
      <c r="R158" s="206" t="s">
        <v>36</v>
      </c>
      <c r="S158" s="206" t="s">
        <v>37</v>
      </c>
      <c r="T158" s="224" t="s">
        <v>38</v>
      </c>
    </row>
    <row r="159" spans="2:20" ht="81" customHeight="1" x14ac:dyDescent="0.2">
      <c r="B159" s="241" t="s">
        <v>212</v>
      </c>
      <c r="C159" s="207" t="s">
        <v>211</v>
      </c>
      <c r="D159" s="207" t="s">
        <v>42</v>
      </c>
      <c r="E159" s="207" t="s">
        <v>213</v>
      </c>
      <c r="F159" s="207" t="s">
        <v>167</v>
      </c>
      <c r="G159" s="207" t="s">
        <v>214</v>
      </c>
      <c r="H159" s="209" t="s">
        <v>45</v>
      </c>
      <c r="I159" s="209" t="s">
        <v>158</v>
      </c>
      <c r="J159" s="209" t="s">
        <v>46</v>
      </c>
      <c r="K159" s="221">
        <f>L159+M159+N159+O159+P159</f>
        <v>57925</v>
      </c>
      <c r="L159" s="221">
        <v>8690</v>
      </c>
      <c r="M159" s="210">
        <v>0</v>
      </c>
      <c r="N159" s="210">
        <v>0</v>
      </c>
      <c r="O159" s="210">
        <v>0</v>
      </c>
      <c r="P159" s="210">
        <v>49235</v>
      </c>
      <c r="Q159" s="225">
        <v>42339</v>
      </c>
      <c r="R159" s="225">
        <v>42370</v>
      </c>
      <c r="S159" s="225">
        <v>42461</v>
      </c>
      <c r="T159" s="226">
        <v>2016</v>
      </c>
    </row>
    <row r="161" spans="2:20" x14ac:dyDescent="0.2">
      <c r="B161" s="229" t="s">
        <v>217</v>
      </c>
      <c r="C161" s="228" t="s">
        <v>215</v>
      </c>
    </row>
    <row r="162" spans="2:20" x14ac:dyDescent="0.2">
      <c r="B162" s="229" t="s">
        <v>218</v>
      </c>
      <c r="C162" s="228" t="s">
        <v>216</v>
      </c>
    </row>
    <row r="164" spans="2:20" x14ac:dyDescent="0.2">
      <c r="B164" s="368" t="s">
        <v>20</v>
      </c>
      <c r="C164" s="368"/>
      <c r="D164" s="368"/>
      <c r="E164" s="368"/>
      <c r="F164" s="368"/>
      <c r="G164" s="368"/>
      <c r="H164" s="368"/>
      <c r="I164" s="368"/>
      <c r="J164" s="368"/>
      <c r="K164" s="368" t="s">
        <v>144</v>
      </c>
      <c r="L164" s="368"/>
      <c r="M164" s="368"/>
      <c r="N164" s="368"/>
      <c r="O164" s="368"/>
      <c r="P164" s="368"/>
      <c r="Q164" s="368" t="s">
        <v>21</v>
      </c>
      <c r="R164" s="368"/>
      <c r="S164" s="368"/>
      <c r="T164" s="368"/>
    </row>
    <row r="165" spans="2:20" ht="102" x14ac:dyDescent="0.2">
      <c r="B165" s="206" t="s">
        <v>10</v>
      </c>
      <c r="C165" s="206" t="s">
        <v>22</v>
      </c>
      <c r="D165" s="206" t="s">
        <v>23</v>
      </c>
      <c r="E165" s="206" t="s">
        <v>24</v>
      </c>
      <c r="F165" s="206" t="s">
        <v>25</v>
      </c>
      <c r="G165" s="206" t="s">
        <v>26</v>
      </c>
      <c r="H165" s="206" t="s">
        <v>27</v>
      </c>
      <c r="I165" s="206" t="s">
        <v>28</v>
      </c>
      <c r="J165" s="206" t="s">
        <v>29</v>
      </c>
      <c r="K165" s="223" t="s">
        <v>30</v>
      </c>
      <c r="L165" s="223" t="s">
        <v>31</v>
      </c>
      <c r="M165" s="206" t="s">
        <v>32</v>
      </c>
      <c r="N165" s="206" t="s">
        <v>33</v>
      </c>
      <c r="O165" s="206" t="s">
        <v>34</v>
      </c>
      <c r="P165" s="206" t="s">
        <v>13</v>
      </c>
      <c r="Q165" s="206" t="s">
        <v>35</v>
      </c>
      <c r="R165" s="206" t="s">
        <v>36</v>
      </c>
      <c r="S165" s="206" t="s">
        <v>37</v>
      </c>
      <c r="T165" s="224" t="s">
        <v>38</v>
      </c>
    </row>
    <row r="166" spans="2:20" ht="69.75" customHeight="1" x14ac:dyDescent="0.2">
      <c r="B166" s="207" t="s">
        <v>219</v>
      </c>
      <c r="C166" s="207" t="s">
        <v>220</v>
      </c>
      <c r="D166" s="207" t="s">
        <v>222</v>
      </c>
      <c r="E166" s="207" t="s">
        <v>221</v>
      </c>
      <c r="F166" s="207" t="s">
        <v>167</v>
      </c>
      <c r="G166" s="207" t="s">
        <v>223</v>
      </c>
      <c r="H166" s="209" t="s">
        <v>45</v>
      </c>
      <c r="I166" s="209" t="s">
        <v>39</v>
      </c>
      <c r="J166" s="209" t="s">
        <v>46</v>
      </c>
      <c r="K166" s="221">
        <f>L166+M166+N166+O166+P166</f>
        <v>1819135.1400000001</v>
      </c>
      <c r="L166" s="221">
        <v>272870.27</v>
      </c>
      <c r="M166" s="210">
        <v>0</v>
      </c>
      <c r="N166" s="210">
        <v>0</v>
      </c>
      <c r="O166" s="210">
        <v>0</v>
      </c>
      <c r="P166" s="210">
        <v>1546264.87</v>
      </c>
      <c r="Q166" s="225">
        <v>42522</v>
      </c>
      <c r="R166" s="225">
        <v>42705</v>
      </c>
      <c r="S166" s="225">
        <v>42767</v>
      </c>
      <c r="T166" s="226">
        <v>2020</v>
      </c>
    </row>
    <row r="168" spans="2:20" x14ac:dyDescent="0.2">
      <c r="B168" s="229" t="s">
        <v>225</v>
      </c>
      <c r="C168" s="228" t="s">
        <v>226</v>
      </c>
    </row>
    <row r="170" spans="2:20" x14ac:dyDescent="0.2">
      <c r="B170" s="368" t="s">
        <v>20</v>
      </c>
      <c r="C170" s="368"/>
      <c r="D170" s="368"/>
      <c r="E170" s="368"/>
      <c r="F170" s="368"/>
      <c r="G170" s="368"/>
      <c r="H170" s="368"/>
      <c r="I170" s="368"/>
      <c r="J170" s="368"/>
      <c r="K170" s="368" t="s">
        <v>144</v>
      </c>
      <c r="L170" s="368"/>
      <c r="M170" s="368"/>
      <c r="N170" s="368"/>
      <c r="O170" s="368"/>
      <c r="P170" s="368"/>
      <c r="Q170" s="368" t="s">
        <v>21</v>
      </c>
      <c r="R170" s="368"/>
      <c r="S170" s="368"/>
      <c r="T170" s="368"/>
    </row>
    <row r="171" spans="2:20" ht="102" x14ac:dyDescent="0.2">
      <c r="B171" s="206" t="s">
        <v>10</v>
      </c>
      <c r="C171" s="206" t="s">
        <v>22</v>
      </c>
      <c r="D171" s="206" t="s">
        <v>23</v>
      </c>
      <c r="E171" s="206" t="s">
        <v>24</v>
      </c>
      <c r="F171" s="206" t="s">
        <v>25</v>
      </c>
      <c r="G171" s="206" t="s">
        <v>26</v>
      </c>
      <c r="H171" s="206" t="s">
        <v>27</v>
      </c>
      <c r="I171" s="206" t="s">
        <v>28</v>
      </c>
      <c r="J171" s="206" t="s">
        <v>29</v>
      </c>
      <c r="K171" s="223" t="s">
        <v>30</v>
      </c>
      <c r="L171" s="223" t="s">
        <v>31</v>
      </c>
      <c r="M171" s="206" t="s">
        <v>32</v>
      </c>
      <c r="N171" s="206" t="s">
        <v>33</v>
      </c>
      <c r="O171" s="206" t="s">
        <v>34</v>
      </c>
      <c r="P171" s="206" t="s">
        <v>13</v>
      </c>
      <c r="Q171" s="206" t="s">
        <v>35</v>
      </c>
      <c r="R171" s="206" t="s">
        <v>36</v>
      </c>
      <c r="S171" s="206" t="s">
        <v>37</v>
      </c>
      <c r="T171" s="224" t="s">
        <v>38</v>
      </c>
    </row>
    <row r="172" spans="2:20" ht="63.75" x14ac:dyDescent="0.2">
      <c r="B172" s="207" t="s">
        <v>224</v>
      </c>
      <c r="C172" s="207" t="s">
        <v>227</v>
      </c>
      <c r="D172" s="207" t="s">
        <v>246</v>
      </c>
      <c r="E172" s="207" t="s">
        <v>221</v>
      </c>
      <c r="F172" s="207" t="s">
        <v>228</v>
      </c>
      <c r="G172" s="207" t="s">
        <v>229</v>
      </c>
      <c r="H172" s="209" t="s">
        <v>45</v>
      </c>
      <c r="I172" s="209" t="s">
        <v>39</v>
      </c>
      <c r="J172" s="209" t="s">
        <v>46</v>
      </c>
      <c r="K172" s="221">
        <f>L172+M172+N172+O172+P172</f>
        <v>4477307.49</v>
      </c>
      <c r="L172" s="221">
        <v>0</v>
      </c>
      <c r="M172" s="210">
        <v>0</v>
      </c>
      <c r="N172" s="210">
        <v>671596.12</v>
      </c>
      <c r="O172" s="210">
        <v>0</v>
      </c>
      <c r="P172" s="210">
        <v>3805711.37</v>
      </c>
      <c r="Q172" s="225">
        <v>42705</v>
      </c>
      <c r="R172" s="225">
        <v>42795</v>
      </c>
      <c r="S172" s="225">
        <v>43070</v>
      </c>
      <c r="T172" s="226">
        <v>2018</v>
      </c>
    </row>
    <row r="174" spans="2:20" x14ac:dyDescent="0.2">
      <c r="B174" s="229" t="s">
        <v>232</v>
      </c>
      <c r="C174" s="228" t="s">
        <v>231</v>
      </c>
    </row>
    <row r="176" spans="2:20" x14ac:dyDescent="0.2">
      <c r="B176" s="368" t="s">
        <v>20</v>
      </c>
      <c r="C176" s="368"/>
      <c r="D176" s="368"/>
      <c r="E176" s="368"/>
      <c r="F176" s="368"/>
      <c r="G176" s="368"/>
      <c r="H176" s="368"/>
      <c r="I176" s="368"/>
      <c r="J176" s="368"/>
      <c r="K176" s="368" t="s">
        <v>144</v>
      </c>
      <c r="L176" s="368"/>
      <c r="M176" s="368"/>
      <c r="N176" s="368"/>
      <c r="O176" s="368"/>
      <c r="P176" s="368"/>
      <c r="Q176" s="368" t="s">
        <v>21</v>
      </c>
      <c r="R176" s="368"/>
      <c r="S176" s="368"/>
      <c r="T176" s="368"/>
    </row>
    <row r="177" spans="2:22" ht="102" x14ac:dyDescent="0.2">
      <c r="B177" s="206" t="s">
        <v>10</v>
      </c>
      <c r="C177" s="206" t="s">
        <v>22</v>
      </c>
      <c r="D177" s="206" t="s">
        <v>23</v>
      </c>
      <c r="E177" s="206" t="s">
        <v>24</v>
      </c>
      <c r="F177" s="206" t="s">
        <v>25</v>
      </c>
      <c r="G177" s="206" t="s">
        <v>26</v>
      </c>
      <c r="H177" s="206" t="s">
        <v>27</v>
      </c>
      <c r="I177" s="206" t="s">
        <v>28</v>
      </c>
      <c r="J177" s="206" t="s">
        <v>29</v>
      </c>
      <c r="K177" s="223" t="s">
        <v>30</v>
      </c>
      <c r="L177" s="223" t="s">
        <v>31</v>
      </c>
      <c r="M177" s="206" t="s">
        <v>32</v>
      </c>
      <c r="N177" s="206" t="s">
        <v>33</v>
      </c>
      <c r="O177" s="206" t="s">
        <v>34</v>
      </c>
      <c r="P177" s="206" t="s">
        <v>13</v>
      </c>
      <c r="Q177" s="206" t="s">
        <v>35</v>
      </c>
      <c r="R177" s="206" t="s">
        <v>36</v>
      </c>
      <c r="S177" s="206" t="s">
        <v>37</v>
      </c>
      <c r="T177" s="224" t="s">
        <v>38</v>
      </c>
    </row>
    <row r="178" spans="2:22" s="245" customFormat="1" ht="113.25" customHeight="1" x14ac:dyDescent="0.2">
      <c r="B178" s="219" t="s">
        <v>233</v>
      </c>
      <c r="C178" s="219" t="s">
        <v>586</v>
      </c>
      <c r="D178" s="219" t="s">
        <v>234</v>
      </c>
      <c r="E178" s="219" t="s">
        <v>221</v>
      </c>
      <c r="F178" s="219" t="s">
        <v>109</v>
      </c>
      <c r="G178" s="219" t="s">
        <v>235</v>
      </c>
      <c r="H178" s="220" t="s">
        <v>45</v>
      </c>
      <c r="I178" s="220" t="s">
        <v>39</v>
      </c>
      <c r="J178" s="220" t="s">
        <v>46</v>
      </c>
      <c r="K178" s="221">
        <f>L178+M178+N178+O178+P178</f>
        <v>807232.88</v>
      </c>
      <c r="L178" s="221">
        <v>211846</v>
      </c>
      <c r="M178" s="221">
        <v>0</v>
      </c>
      <c r="N178" s="221">
        <v>0</v>
      </c>
      <c r="O178" s="221">
        <v>0</v>
      </c>
      <c r="P178" s="221">
        <v>595386.88</v>
      </c>
      <c r="Q178" s="225">
        <v>42430</v>
      </c>
      <c r="R178" s="225">
        <v>42644</v>
      </c>
      <c r="S178" s="225">
        <v>42705</v>
      </c>
      <c r="T178" s="226">
        <v>2019</v>
      </c>
    </row>
    <row r="179" spans="2:22" ht="80.099999999999994" customHeight="1" x14ac:dyDescent="0.2">
      <c r="B179" s="207" t="s">
        <v>236</v>
      </c>
      <c r="C179" s="207" t="s">
        <v>239</v>
      </c>
      <c r="D179" s="207" t="s">
        <v>240</v>
      </c>
      <c r="E179" s="207" t="s">
        <v>221</v>
      </c>
      <c r="F179" s="207" t="s">
        <v>114</v>
      </c>
      <c r="G179" s="207" t="s">
        <v>235</v>
      </c>
      <c r="H179" s="209" t="s">
        <v>45</v>
      </c>
      <c r="I179" s="209" t="s">
        <v>39</v>
      </c>
      <c r="J179" s="209" t="s">
        <v>46</v>
      </c>
      <c r="K179" s="221">
        <f t="shared" ref="K179:K181" si="12">L179+M179+N179+O179+P179</f>
        <v>1743658.98</v>
      </c>
      <c r="L179" s="221">
        <v>0</v>
      </c>
      <c r="M179" s="210">
        <v>0</v>
      </c>
      <c r="N179" s="210">
        <v>482272</v>
      </c>
      <c r="O179" s="210">
        <v>0</v>
      </c>
      <c r="P179" s="210">
        <v>1261386.98</v>
      </c>
      <c r="Q179" s="225">
        <v>42430</v>
      </c>
      <c r="R179" s="225">
        <v>42644</v>
      </c>
      <c r="S179" s="225">
        <v>42705</v>
      </c>
      <c r="T179" s="226">
        <v>2019</v>
      </c>
    </row>
    <row r="180" spans="2:22" s="245" customFormat="1" ht="80.099999999999994" customHeight="1" x14ac:dyDescent="0.2">
      <c r="B180" s="219" t="s">
        <v>237</v>
      </c>
      <c r="C180" s="219" t="s">
        <v>242</v>
      </c>
      <c r="D180" s="219" t="s">
        <v>243</v>
      </c>
      <c r="E180" s="219" t="s">
        <v>221</v>
      </c>
      <c r="F180" s="219" t="s">
        <v>244</v>
      </c>
      <c r="G180" s="219" t="s">
        <v>235</v>
      </c>
      <c r="H180" s="220" t="s">
        <v>45</v>
      </c>
      <c r="I180" s="220" t="s">
        <v>39</v>
      </c>
      <c r="J180" s="220" t="s">
        <v>46</v>
      </c>
      <c r="K180" s="221">
        <f t="shared" si="12"/>
        <v>898305.66999999993</v>
      </c>
      <c r="L180" s="221">
        <v>449153</v>
      </c>
      <c r="M180" s="221">
        <v>0</v>
      </c>
      <c r="N180" s="221">
        <v>0</v>
      </c>
      <c r="O180" s="221">
        <v>0</v>
      </c>
      <c r="P180" s="221">
        <v>449152.67</v>
      </c>
      <c r="Q180" s="225">
        <v>42430</v>
      </c>
      <c r="R180" s="225">
        <v>42644</v>
      </c>
      <c r="S180" s="225">
        <v>42705</v>
      </c>
      <c r="T180" s="226">
        <v>2019</v>
      </c>
    </row>
    <row r="181" spans="2:22" s="245" customFormat="1" ht="80.099999999999994" customHeight="1" x14ac:dyDescent="0.2">
      <c r="B181" s="219" t="s">
        <v>238</v>
      </c>
      <c r="C181" s="219" t="s">
        <v>245</v>
      </c>
      <c r="D181" s="219" t="s">
        <v>222</v>
      </c>
      <c r="E181" s="219" t="s">
        <v>221</v>
      </c>
      <c r="F181" s="219" t="s">
        <v>167</v>
      </c>
      <c r="G181" s="219" t="s">
        <v>235</v>
      </c>
      <c r="H181" s="220" t="s">
        <v>45</v>
      </c>
      <c r="I181" s="220" t="s">
        <v>39</v>
      </c>
      <c r="J181" s="220" t="s">
        <v>46</v>
      </c>
      <c r="K181" s="221">
        <f t="shared" si="12"/>
        <v>3936324.74</v>
      </c>
      <c r="L181" s="221">
        <v>1327716</v>
      </c>
      <c r="M181" s="221">
        <v>0</v>
      </c>
      <c r="N181" s="221">
        <v>0</v>
      </c>
      <c r="O181" s="221">
        <v>0</v>
      </c>
      <c r="P181" s="221">
        <v>2608608.7400000002</v>
      </c>
      <c r="Q181" s="225">
        <v>42430</v>
      </c>
      <c r="R181" s="225">
        <v>42644</v>
      </c>
      <c r="S181" s="225">
        <v>42705</v>
      </c>
      <c r="T181" s="226">
        <v>2019</v>
      </c>
    </row>
    <row r="182" spans="2:22" ht="80.099999999999994" customHeight="1" x14ac:dyDescent="0.2">
      <c r="B182" s="207" t="s">
        <v>241</v>
      </c>
      <c r="C182" s="207" t="s">
        <v>247</v>
      </c>
      <c r="D182" s="207" t="s">
        <v>248</v>
      </c>
      <c r="E182" s="207" t="s">
        <v>221</v>
      </c>
      <c r="F182" s="207" t="s">
        <v>91</v>
      </c>
      <c r="G182" s="207" t="s">
        <v>235</v>
      </c>
      <c r="H182" s="209" t="s">
        <v>45</v>
      </c>
      <c r="I182" s="209" t="s">
        <v>39</v>
      </c>
      <c r="J182" s="209" t="s">
        <v>46</v>
      </c>
      <c r="K182" s="221">
        <f t="shared" ref="K182" si="13">L182+M182+N182+O182+P182</f>
        <v>1912304.21</v>
      </c>
      <c r="L182" s="221">
        <v>506307</v>
      </c>
      <c r="M182" s="210">
        <v>0</v>
      </c>
      <c r="N182" s="210">
        <v>0</v>
      </c>
      <c r="O182" s="210">
        <v>0</v>
      </c>
      <c r="P182" s="210">
        <v>1405997.21</v>
      </c>
      <c r="Q182" s="225">
        <v>42430</v>
      </c>
      <c r="R182" s="225">
        <v>42644</v>
      </c>
      <c r="S182" s="225">
        <v>42705</v>
      </c>
      <c r="T182" s="226">
        <v>2019</v>
      </c>
    </row>
    <row r="184" spans="2:22" x14ac:dyDescent="0.2">
      <c r="B184" s="229" t="s">
        <v>250</v>
      </c>
      <c r="C184" s="228" t="s">
        <v>249</v>
      </c>
    </row>
    <row r="186" spans="2:22" ht="12.75" customHeight="1" x14ac:dyDescent="0.2">
      <c r="B186" s="366" t="s">
        <v>20</v>
      </c>
      <c r="C186" s="369"/>
      <c r="D186" s="369"/>
      <c r="E186" s="369"/>
      <c r="F186" s="369"/>
      <c r="G186" s="369"/>
      <c r="H186" s="369"/>
      <c r="I186" s="369"/>
      <c r="J186" s="369"/>
      <c r="K186" s="367"/>
      <c r="L186" s="366" t="s">
        <v>144</v>
      </c>
      <c r="M186" s="369"/>
      <c r="N186" s="369"/>
      <c r="O186" s="369"/>
      <c r="P186" s="369"/>
      <c r="Q186" s="369"/>
      <c r="R186" s="369"/>
      <c r="S186" s="362" t="s">
        <v>21</v>
      </c>
      <c r="T186" s="362"/>
      <c r="U186" s="362"/>
      <c r="V186" s="362"/>
    </row>
    <row r="187" spans="2:22" ht="114.75" customHeight="1" x14ac:dyDescent="0.2">
      <c r="B187" s="316" t="s">
        <v>10</v>
      </c>
      <c r="C187" s="316" t="s">
        <v>539</v>
      </c>
      <c r="D187" s="316" t="s">
        <v>22</v>
      </c>
      <c r="E187" s="316" t="s">
        <v>564</v>
      </c>
      <c r="F187" s="316" t="s">
        <v>24</v>
      </c>
      <c r="G187" s="316" t="s">
        <v>25</v>
      </c>
      <c r="H187" s="316" t="s">
        <v>26</v>
      </c>
      <c r="I187" s="316" t="s">
        <v>541</v>
      </c>
      <c r="J187" s="316" t="s">
        <v>542</v>
      </c>
      <c r="K187" s="316" t="s">
        <v>29</v>
      </c>
      <c r="L187" s="320" t="s">
        <v>30</v>
      </c>
      <c r="M187" s="316" t="s">
        <v>31</v>
      </c>
      <c r="N187" s="316" t="s">
        <v>32</v>
      </c>
      <c r="O187" s="316" t="s">
        <v>33</v>
      </c>
      <c r="P187" s="316" t="s">
        <v>34</v>
      </c>
      <c r="Q187" s="316" t="s">
        <v>13</v>
      </c>
      <c r="R187" s="316" t="s">
        <v>543</v>
      </c>
      <c r="S187" s="316" t="s">
        <v>35</v>
      </c>
      <c r="T187" s="316" t="s">
        <v>36</v>
      </c>
      <c r="U187" s="316" t="s">
        <v>37</v>
      </c>
      <c r="V187" s="316" t="s">
        <v>38</v>
      </c>
    </row>
    <row r="188" spans="2:22" ht="90" customHeight="1" x14ac:dyDescent="0.2">
      <c r="B188" s="129" t="s">
        <v>251</v>
      </c>
      <c r="C188" s="129" t="s">
        <v>565</v>
      </c>
      <c r="D188" s="100" t="s">
        <v>258</v>
      </c>
      <c r="E188" s="247" t="s">
        <v>42</v>
      </c>
      <c r="F188" s="30" t="s">
        <v>221</v>
      </c>
      <c r="G188" s="100" t="s">
        <v>167</v>
      </c>
      <c r="H188" s="100" t="s">
        <v>259</v>
      </c>
      <c r="I188" s="130" t="s">
        <v>45</v>
      </c>
      <c r="J188" s="130" t="s">
        <v>39</v>
      </c>
      <c r="K188" s="130" t="s">
        <v>46</v>
      </c>
      <c r="L188" s="70">
        <v>403252.46</v>
      </c>
      <c r="M188" s="70">
        <v>60487.87</v>
      </c>
      <c r="N188" s="70">
        <v>0</v>
      </c>
      <c r="O188" s="70">
        <v>0</v>
      </c>
      <c r="P188" s="70">
        <v>0</v>
      </c>
      <c r="Q188" s="70">
        <v>342764.59</v>
      </c>
      <c r="R188" s="70">
        <v>0</v>
      </c>
      <c r="S188" s="250">
        <v>42634</v>
      </c>
      <c r="T188" s="265">
        <v>42815</v>
      </c>
      <c r="U188" s="265">
        <v>42908</v>
      </c>
      <c r="V188" s="128">
        <v>2018</v>
      </c>
    </row>
    <row r="189" spans="2:22" ht="69.95" customHeight="1" x14ac:dyDescent="0.2">
      <c r="B189" s="122" t="s">
        <v>252</v>
      </c>
      <c r="C189" s="122" t="s">
        <v>566</v>
      </c>
      <c r="D189" s="122" t="s">
        <v>590</v>
      </c>
      <c r="E189" s="124" t="s">
        <v>108</v>
      </c>
      <c r="F189" s="124" t="s">
        <v>221</v>
      </c>
      <c r="G189" s="122" t="s">
        <v>109</v>
      </c>
      <c r="H189" s="122" t="s">
        <v>259</v>
      </c>
      <c r="I189" s="123" t="s">
        <v>45</v>
      </c>
      <c r="J189" s="123" t="s">
        <v>39</v>
      </c>
      <c r="K189" s="123" t="s">
        <v>46</v>
      </c>
      <c r="L189" s="117">
        <f>M189+Q189</f>
        <v>296430.61</v>
      </c>
      <c r="M189" s="39">
        <v>44464.6</v>
      </c>
      <c r="N189" s="39">
        <v>0</v>
      </c>
      <c r="O189" s="39">
        <v>0</v>
      </c>
      <c r="P189" s="39">
        <v>0</v>
      </c>
      <c r="Q189" s="39">
        <v>251966.01</v>
      </c>
      <c r="R189" s="39">
        <v>0</v>
      </c>
      <c r="S189" s="265">
        <v>43252</v>
      </c>
      <c r="T189" s="265">
        <v>43435</v>
      </c>
      <c r="U189" s="265">
        <v>43525</v>
      </c>
      <c r="V189" s="128">
        <v>2021</v>
      </c>
    </row>
    <row r="190" spans="2:22" ht="69.95" customHeight="1" x14ac:dyDescent="0.2">
      <c r="B190" s="129" t="s">
        <v>253</v>
      </c>
      <c r="C190" s="129" t="s">
        <v>567</v>
      </c>
      <c r="D190" s="100" t="s">
        <v>260</v>
      </c>
      <c r="E190" s="247" t="s">
        <v>90</v>
      </c>
      <c r="F190" s="30" t="s">
        <v>221</v>
      </c>
      <c r="G190" s="100" t="s">
        <v>91</v>
      </c>
      <c r="H190" s="100" t="s">
        <v>259</v>
      </c>
      <c r="I190" s="130" t="s">
        <v>45</v>
      </c>
      <c r="J190" s="130" t="s">
        <v>39</v>
      </c>
      <c r="K190" s="130" t="s">
        <v>46</v>
      </c>
      <c r="L190" s="117">
        <v>116313</v>
      </c>
      <c r="M190" s="117">
        <v>17446.95</v>
      </c>
      <c r="N190" s="117">
        <v>0</v>
      </c>
      <c r="O190" s="117">
        <v>0</v>
      </c>
      <c r="P190" s="117">
        <v>0</v>
      </c>
      <c r="Q190" s="117">
        <v>98866.05</v>
      </c>
      <c r="R190" s="117">
        <v>0</v>
      </c>
      <c r="S190" s="250">
        <v>42634</v>
      </c>
      <c r="T190" s="265">
        <v>42815</v>
      </c>
      <c r="U190" s="278">
        <v>42982</v>
      </c>
      <c r="V190" s="109">
        <v>2018</v>
      </c>
    </row>
    <row r="191" spans="2:22" ht="69.95" customHeight="1" x14ac:dyDescent="0.2">
      <c r="B191" s="129" t="s">
        <v>254</v>
      </c>
      <c r="C191" s="129" t="s">
        <v>568</v>
      </c>
      <c r="D191" s="100" t="s">
        <v>261</v>
      </c>
      <c r="E191" s="247" t="s">
        <v>104</v>
      </c>
      <c r="F191" s="30" t="s">
        <v>221</v>
      </c>
      <c r="G191" s="100" t="s">
        <v>105</v>
      </c>
      <c r="H191" s="100" t="s">
        <v>259</v>
      </c>
      <c r="I191" s="130" t="s">
        <v>45</v>
      </c>
      <c r="J191" s="130" t="s">
        <v>39</v>
      </c>
      <c r="K191" s="130" t="s">
        <v>46</v>
      </c>
      <c r="L191" s="70">
        <v>235008.06</v>
      </c>
      <c r="M191" s="70">
        <v>35251.21</v>
      </c>
      <c r="N191" s="70">
        <v>0</v>
      </c>
      <c r="O191" s="70">
        <v>0</v>
      </c>
      <c r="P191" s="70">
        <v>0</v>
      </c>
      <c r="Q191" s="70">
        <v>199756.85</v>
      </c>
      <c r="R191" s="70">
        <v>0</v>
      </c>
      <c r="S191" s="250">
        <v>42634</v>
      </c>
      <c r="T191" s="265">
        <v>42815</v>
      </c>
      <c r="U191" s="265">
        <v>42902</v>
      </c>
      <c r="V191" s="128">
        <v>2018</v>
      </c>
    </row>
    <row r="192" spans="2:22" ht="60" customHeight="1" x14ac:dyDescent="0.2">
      <c r="B192" s="268" t="s">
        <v>255</v>
      </c>
      <c r="C192" s="30" t="s">
        <v>569</v>
      </c>
      <c r="D192" s="129" t="s">
        <v>570</v>
      </c>
      <c r="E192" s="30" t="s">
        <v>90</v>
      </c>
      <c r="F192" s="30" t="s">
        <v>221</v>
      </c>
      <c r="G192" s="30" t="s">
        <v>91</v>
      </c>
      <c r="H192" s="129" t="s">
        <v>259</v>
      </c>
      <c r="I192" s="128" t="s">
        <v>45</v>
      </c>
      <c r="J192" s="128" t="s">
        <v>39</v>
      </c>
      <c r="K192" s="128" t="s">
        <v>46</v>
      </c>
      <c r="L192" s="36">
        <f>SUM(M192+Q192)</f>
        <v>557732</v>
      </c>
      <c r="M192" s="36">
        <v>83659.8</v>
      </c>
      <c r="N192" s="36">
        <v>0</v>
      </c>
      <c r="O192" s="36">
        <v>0</v>
      </c>
      <c r="P192" s="36">
        <v>0</v>
      </c>
      <c r="Q192" s="36">
        <v>474072.2</v>
      </c>
      <c r="R192" s="36">
        <v>0</v>
      </c>
      <c r="S192" s="300">
        <v>43191</v>
      </c>
      <c r="T192" s="300">
        <v>43374</v>
      </c>
      <c r="U192" s="300">
        <v>43435</v>
      </c>
      <c r="V192" s="128">
        <v>2021</v>
      </c>
    </row>
    <row r="193" spans="2:23" ht="60" customHeight="1" x14ac:dyDescent="0.2">
      <c r="B193" s="89" t="s">
        <v>256</v>
      </c>
      <c r="C193" s="322" t="s">
        <v>571</v>
      </c>
      <c r="D193" s="129" t="s">
        <v>262</v>
      </c>
      <c r="E193" s="30" t="s">
        <v>113</v>
      </c>
      <c r="F193" s="30" t="s">
        <v>221</v>
      </c>
      <c r="G193" s="30" t="s">
        <v>114</v>
      </c>
      <c r="H193" s="129" t="s">
        <v>259</v>
      </c>
      <c r="I193" s="128" t="s">
        <v>45</v>
      </c>
      <c r="J193" s="128" t="s">
        <v>39</v>
      </c>
      <c r="K193" s="128" t="s">
        <v>46</v>
      </c>
      <c r="L193" s="36">
        <v>6388</v>
      </c>
      <c r="M193" s="36">
        <v>958.2</v>
      </c>
      <c r="N193" s="36">
        <v>0</v>
      </c>
      <c r="O193" s="36">
        <v>0</v>
      </c>
      <c r="P193" s="36">
        <v>0</v>
      </c>
      <c r="Q193" s="36">
        <v>5429.8</v>
      </c>
      <c r="R193" s="36">
        <v>0</v>
      </c>
      <c r="S193" s="300">
        <v>42634</v>
      </c>
      <c r="T193" s="300">
        <v>42735</v>
      </c>
      <c r="U193" s="300">
        <v>42819</v>
      </c>
      <c r="V193" s="128">
        <v>2017</v>
      </c>
    </row>
    <row r="194" spans="2:23" ht="49.5" customHeight="1" x14ac:dyDescent="0.2">
      <c r="B194" s="268" t="s">
        <v>257</v>
      </c>
      <c r="C194" s="30" t="s">
        <v>572</v>
      </c>
      <c r="D194" s="268" t="s">
        <v>447</v>
      </c>
      <c r="E194" s="30" t="s">
        <v>113</v>
      </c>
      <c r="F194" s="30" t="s">
        <v>221</v>
      </c>
      <c r="G194" s="30" t="s">
        <v>114</v>
      </c>
      <c r="H194" s="129" t="s">
        <v>259</v>
      </c>
      <c r="I194" s="128" t="s">
        <v>45</v>
      </c>
      <c r="J194" s="128" t="s">
        <v>39</v>
      </c>
      <c r="K194" s="128" t="s">
        <v>46</v>
      </c>
      <c r="L194" s="36">
        <v>770206.8</v>
      </c>
      <c r="M194" s="36">
        <v>115531.02</v>
      </c>
      <c r="N194" s="36">
        <v>0</v>
      </c>
      <c r="O194" s="36">
        <v>0</v>
      </c>
      <c r="P194" s="36">
        <v>0</v>
      </c>
      <c r="Q194" s="36">
        <v>654675.78</v>
      </c>
      <c r="R194" s="36">
        <v>0</v>
      </c>
      <c r="S194" s="300">
        <v>43220</v>
      </c>
      <c r="T194" s="300">
        <v>43224</v>
      </c>
      <c r="U194" s="300">
        <v>43350</v>
      </c>
      <c r="V194" s="128">
        <v>2020</v>
      </c>
    </row>
    <row r="195" spans="2:23" ht="16.5" customHeight="1" x14ac:dyDescent="0.2">
      <c r="B195" s="305"/>
      <c r="C195" s="305"/>
      <c r="D195" s="305"/>
      <c r="E195" s="305"/>
      <c r="F195" s="305"/>
      <c r="G195" s="305"/>
      <c r="H195" s="305"/>
      <c r="I195" s="305"/>
      <c r="J195" s="305"/>
      <c r="K195" s="305"/>
      <c r="L195" s="321"/>
      <c r="M195" s="305"/>
      <c r="N195" s="305"/>
      <c r="O195" s="305"/>
      <c r="P195" s="305"/>
      <c r="Q195" s="305"/>
      <c r="R195" s="305"/>
      <c r="S195" s="305"/>
      <c r="T195" s="305"/>
      <c r="U195" s="305"/>
      <c r="V195" s="305"/>
      <c r="W195" s="305"/>
    </row>
    <row r="196" spans="2:23" x14ac:dyDescent="0.2">
      <c r="B196" s="204" t="s">
        <v>263</v>
      </c>
      <c r="C196" s="205" t="s">
        <v>264</v>
      </c>
      <c r="T196" s="199"/>
    </row>
    <row r="197" spans="2:23" x14ac:dyDescent="0.2">
      <c r="B197" s="204" t="s">
        <v>265</v>
      </c>
      <c r="C197" s="205" t="s">
        <v>266</v>
      </c>
      <c r="T197" s="199"/>
    </row>
    <row r="198" spans="2:23" ht="15" customHeight="1" x14ac:dyDescent="0.2">
      <c r="B198" s="204" t="s">
        <v>267</v>
      </c>
      <c r="C198" s="205" t="s">
        <v>268</v>
      </c>
      <c r="T198" s="199"/>
    </row>
    <row r="199" spans="2:23" x14ac:dyDescent="0.2">
      <c r="T199" s="199"/>
    </row>
    <row r="200" spans="2:23" x14ac:dyDescent="0.2">
      <c r="B200" s="368" t="s">
        <v>20</v>
      </c>
      <c r="C200" s="368"/>
      <c r="D200" s="368"/>
      <c r="E200" s="368"/>
      <c r="F200" s="368"/>
      <c r="G200" s="368"/>
      <c r="H200" s="368"/>
      <c r="I200" s="368"/>
      <c r="J200" s="368"/>
      <c r="K200" s="368" t="s">
        <v>144</v>
      </c>
      <c r="L200" s="368"/>
      <c r="M200" s="368"/>
      <c r="N200" s="368"/>
      <c r="O200" s="368"/>
      <c r="P200" s="368"/>
      <c r="Q200" s="368" t="s">
        <v>21</v>
      </c>
      <c r="R200" s="368"/>
      <c r="S200" s="368"/>
      <c r="T200" s="368"/>
    </row>
    <row r="201" spans="2:23" ht="102" x14ac:dyDescent="0.2">
      <c r="B201" s="206" t="s">
        <v>10</v>
      </c>
      <c r="C201" s="206" t="s">
        <v>22</v>
      </c>
      <c r="D201" s="206" t="s">
        <v>23</v>
      </c>
      <c r="E201" s="206" t="s">
        <v>24</v>
      </c>
      <c r="F201" s="206" t="s">
        <v>25</v>
      </c>
      <c r="G201" s="206" t="s">
        <v>26</v>
      </c>
      <c r="H201" s="206" t="s">
        <v>27</v>
      </c>
      <c r="I201" s="206" t="s">
        <v>28</v>
      </c>
      <c r="J201" s="206" t="s">
        <v>29</v>
      </c>
      <c r="K201" s="223" t="s">
        <v>30</v>
      </c>
      <c r="L201" s="223" t="s">
        <v>31</v>
      </c>
      <c r="M201" s="206" t="s">
        <v>32</v>
      </c>
      <c r="N201" s="206" t="s">
        <v>33</v>
      </c>
      <c r="O201" s="206" t="s">
        <v>34</v>
      </c>
      <c r="P201" s="206" t="s">
        <v>13</v>
      </c>
      <c r="Q201" s="206" t="s">
        <v>35</v>
      </c>
      <c r="R201" s="206" t="s">
        <v>36</v>
      </c>
      <c r="S201" s="206" t="s">
        <v>37</v>
      </c>
      <c r="T201" s="206" t="s">
        <v>38</v>
      </c>
    </row>
    <row r="202" spans="2:23" ht="80.099999999999994" customHeight="1" x14ac:dyDescent="0.2">
      <c r="B202" s="219" t="s">
        <v>269</v>
      </c>
      <c r="C202" s="219" t="s">
        <v>270</v>
      </c>
      <c r="D202" s="219" t="s">
        <v>90</v>
      </c>
      <c r="E202" s="219" t="s">
        <v>271</v>
      </c>
      <c r="F202" s="219" t="s">
        <v>91</v>
      </c>
      <c r="G202" s="219" t="s">
        <v>272</v>
      </c>
      <c r="H202" s="220" t="s">
        <v>45</v>
      </c>
      <c r="I202" s="220" t="s">
        <v>158</v>
      </c>
      <c r="J202" s="220" t="s">
        <v>46</v>
      </c>
      <c r="K202" s="239">
        <f>L202+M202+N202+O202+P202</f>
        <v>1879950</v>
      </c>
      <c r="L202" s="239">
        <v>141000</v>
      </c>
      <c r="M202" s="239">
        <v>141000</v>
      </c>
      <c r="N202" s="239">
        <v>0</v>
      </c>
      <c r="O202" s="239">
        <v>0</v>
      </c>
      <c r="P202" s="239">
        <v>1597950</v>
      </c>
      <c r="Q202" s="225">
        <v>43009</v>
      </c>
      <c r="R202" s="225">
        <v>43070</v>
      </c>
      <c r="S202" s="225">
        <v>43191</v>
      </c>
      <c r="T202" s="240">
        <v>2021</v>
      </c>
    </row>
    <row r="203" spans="2:23" ht="80.099999999999994" customHeight="1" x14ac:dyDescent="0.2">
      <c r="B203" s="219" t="s">
        <v>273</v>
      </c>
      <c r="C203" s="219" t="s">
        <v>274</v>
      </c>
      <c r="D203" s="219" t="s">
        <v>90</v>
      </c>
      <c r="E203" s="219" t="s">
        <v>271</v>
      </c>
      <c r="F203" s="219" t="s">
        <v>91</v>
      </c>
      <c r="G203" s="219" t="s">
        <v>272</v>
      </c>
      <c r="H203" s="220" t="s">
        <v>45</v>
      </c>
      <c r="I203" s="220" t="s">
        <v>158</v>
      </c>
      <c r="J203" s="220" t="s">
        <v>46</v>
      </c>
      <c r="K203" s="239">
        <f t="shared" ref="K203:K207" si="14">L203+M203+N203+O203+P203</f>
        <v>1228597</v>
      </c>
      <c r="L203" s="239">
        <v>175968</v>
      </c>
      <c r="M203" s="239">
        <v>110803</v>
      </c>
      <c r="N203" s="239">
        <v>0</v>
      </c>
      <c r="O203" s="239">
        <v>0</v>
      </c>
      <c r="P203" s="239">
        <v>941826</v>
      </c>
      <c r="Q203" s="225">
        <v>42309</v>
      </c>
      <c r="R203" s="225">
        <v>42339</v>
      </c>
      <c r="S203" s="225">
        <v>42370</v>
      </c>
      <c r="T203" s="240">
        <v>2017</v>
      </c>
    </row>
    <row r="204" spans="2:23" ht="80.099999999999994" customHeight="1" x14ac:dyDescent="0.2">
      <c r="B204" s="219" t="s">
        <v>275</v>
      </c>
      <c r="C204" s="219" t="s">
        <v>276</v>
      </c>
      <c r="D204" s="219" t="s">
        <v>90</v>
      </c>
      <c r="E204" s="219" t="s">
        <v>271</v>
      </c>
      <c r="F204" s="219" t="s">
        <v>91</v>
      </c>
      <c r="G204" s="219" t="s">
        <v>272</v>
      </c>
      <c r="H204" s="220" t="s">
        <v>45</v>
      </c>
      <c r="I204" s="220" t="s">
        <v>158</v>
      </c>
      <c r="J204" s="220" t="s">
        <v>46</v>
      </c>
      <c r="K204" s="239">
        <f t="shared" si="14"/>
        <v>721481</v>
      </c>
      <c r="L204" s="239">
        <v>54120</v>
      </c>
      <c r="M204" s="239">
        <v>54120</v>
      </c>
      <c r="N204" s="239">
        <v>0</v>
      </c>
      <c r="O204" s="239">
        <v>0</v>
      </c>
      <c r="P204" s="239">
        <v>613241</v>
      </c>
      <c r="Q204" s="225">
        <v>43070</v>
      </c>
      <c r="R204" s="225">
        <v>43252</v>
      </c>
      <c r="S204" s="225">
        <v>43344</v>
      </c>
      <c r="T204" s="240">
        <v>2020</v>
      </c>
    </row>
    <row r="205" spans="2:23" ht="105" customHeight="1" x14ac:dyDescent="0.2">
      <c r="B205" s="219" t="s">
        <v>277</v>
      </c>
      <c r="C205" s="219" t="s">
        <v>278</v>
      </c>
      <c r="D205" s="219" t="s">
        <v>90</v>
      </c>
      <c r="E205" s="219" t="s">
        <v>271</v>
      </c>
      <c r="F205" s="219" t="s">
        <v>91</v>
      </c>
      <c r="G205" s="219" t="s">
        <v>272</v>
      </c>
      <c r="H205" s="220" t="s">
        <v>45</v>
      </c>
      <c r="I205" s="220" t="s">
        <v>158</v>
      </c>
      <c r="J205" s="220" t="s">
        <v>46</v>
      </c>
      <c r="K205" s="239">
        <f t="shared" si="14"/>
        <v>721482</v>
      </c>
      <c r="L205" s="239">
        <v>54120</v>
      </c>
      <c r="M205" s="239">
        <v>54120</v>
      </c>
      <c r="N205" s="239">
        <v>0</v>
      </c>
      <c r="O205" s="239">
        <v>0</v>
      </c>
      <c r="P205" s="239">
        <v>613242</v>
      </c>
      <c r="Q205" s="225">
        <v>43070</v>
      </c>
      <c r="R205" s="225">
        <v>43252</v>
      </c>
      <c r="S205" s="225">
        <v>43344</v>
      </c>
      <c r="T205" s="240">
        <v>2020</v>
      </c>
    </row>
    <row r="206" spans="2:23" ht="105" customHeight="1" x14ac:dyDescent="0.2">
      <c r="B206" s="219" t="s">
        <v>279</v>
      </c>
      <c r="C206" s="219" t="s">
        <v>280</v>
      </c>
      <c r="D206" s="219" t="s">
        <v>104</v>
      </c>
      <c r="E206" s="219" t="s">
        <v>271</v>
      </c>
      <c r="F206" s="219" t="s">
        <v>105</v>
      </c>
      <c r="G206" s="219" t="s">
        <v>272</v>
      </c>
      <c r="H206" s="220" t="s">
        <v>45</v>
      </c>
      <c r="I206" s="220" t="s">
        <v>158</v>
      </c>
      <c r="J206" s="220" t="s">
        <v>46</v>
      </c>
      <c r="K206" s="239">
        <f t="shared" si="14"/>
        <v>2107993</v>
      </c>
      <c r="L206" s="239">
        <v>158100</v>
      </c>
      <c r="M206" s="239">
        <v>158099</v>
      </c>
      <c r="N206" s="239">
        <v>0</v>
      </c>
      <c r="O206" s="239">
        <v>0</v>
      </c>
      <c r="P206" s="239">
        <v>1791794</v>
      </c>
      <c r="Q206" s="225">
        <v>43038</v>
      </c>
      <c r="R206" s="225">
        <v>43102</v>
      </c>
      <c r="S206" s="225">
        <v>43189</v>
      </c>
      <c r="T206" s="240">
        <v>2019</v>
      </c>
    </row>
    <row r="207" spans="2:23" ht="80.099999999999994" customHeight="1" x14ac:dyDescent="0.2">
      <c r="B207" s="219" t="s">
        <v>281</v>
      </c>
      <c r="C207" s="219" t="s">
        <v>282</v>
      </c>
      <c r="D207" s="219" t="s">
        <v>90</v>
      </c>
      <c r="E207" s="219" t="s">
        <v>271</v>
      </c>
      <c r="F207" s="219" t="s">
        <v>91</v>
      </c>
      <c r="G207" s="219" t="s">
        <v>272</v>
      </c>
      <c r="H207" s="220" t="s">
        <v>45</v>
      </c>
      <c r="I207" s="220" t="s">
        <v>158</v>
      </c>
      <c r="J207" s="220" t="s">
        <v>46</v>
      </c>
      <c r="K207" s="239">
        <f t="shared" si="14"/>
        <v>919308</v>
      </c>
      <c r="L207" s="239">
        <v>68948</v>
      </c>
      <c r="M207" s="239">
        <v>68948</v>
      </c>
      <c r="N207" s="239">
        <v>0</v>
      </c>
      <c r="O207" s="239">
        <v>0</v>
      </c>
      <c r="P207" s="239">
        <v>781412</v>
      </c>
      <c r="Q207" s="225">
        <v>43009</v>
      </c>
      <c r="R207" s="225">
        <v>43070</v>
      </c>
      <c r="S207" s="225">
        <v>43191</v>
      </c>
      <c r="T207" s="240">
        <v>2020</v>
      </c>
    </row>
    <row r="208" spans="2:23" x14ac:dyDescent="0.2">
      <c r="K208" s="242"/>
      <c r="P208" s="227"/>
      <c r="Q208" s="243"/>
      <c r="T208" s="199"/>
    </row>
    <row r="209" spans="2:22" x14ac:dyDescent="0.2">
      <c r="B209" s="204" t="s">
        <v>295</v>
      </c>
      <c r="C209" s="205" t="s">
        <v>296</v>
      </c>
      <c r="T209" s="199"/>
    </row>
    <row r="210" spans="2:22" x14ac:dyDescent="0.2">
      <c r="T210" s="199"/>
    </row>
    <row r="211" spans="2:22" x14ac:dyDescent="0.2">
      <c r="B211" s="368" t="s">
        <v>20</v>
      </c>
      <c r="C211" s="368"/>
      <c r="D211" s="368"/>
      <c r="E211" s="368"/>
      <c r="F211" s="368"/>
      <c r="G211" s="368"/>
      <c r="H211" s="368"/>
      <c r="I211" s="368"/>
      <c r="J211" s="368"/>
      <c r="K211" s="368" t="s">
        <v>144</v>
      </c>
      <c r="L211" s="368"/>
      <c r="M211" s="368"/>
      <c r="N211" s="368"/>
      <c r="O211" s="368"/>
      <c r="P211" s="368"/>
      <c r="Q211" s="368" t="s">
        <v>21</v>
      </c>
      <c r="R211" s="368"/>
      <c r="S211" s="368"/>
      <c r="T211" s="368"/>
    </row>
    <row r="212" spans="2:22" ht="102" x14ac:dyDescent="0.2">
      <c r="B212" s="206" t="s">
        <v>10</v>
      </c>
      <c r="C212" s="206" t="s">
        <v>22</v>
      </c>
      <c r="D212" s="206" t="s">
        <v>23</v>
      </c>
      <c r="E212" s="206" t="s">
        <v>24</v>
      </c>
      <c r="F212" s="206" t="s">
        <v>25</v>
      </c>
      <c r="G212" s="206" t="s">
        <v>26</v>
      </c>
      <c r="H212" s="206" t="s">
        <v>27</v>
      </c>
      <c r="I212" s="206" t="s">
        <v>28</v>
      </c>
      <c r="J212" s="206" t="s">
        <v>29</v>
      </c>
      <c r="K212" s="223" t="s">
        <v>30</v>
      </c>
      <c r="L212" s="223" t="s">
        <v>31</v>
      </c>
      <c r="M212" s="206" t="s">
        <v>32</v>
      </c>
      <c r="N212" s="206" t="s">
        <v>33</v>
      </c>
      <c r="O212" s="206" t="s">
        <v>34</v>
      </c>
      <c r="P212" s="206" t="s">
        <v>13</v>
      </c>
      <c r="Q212" s="206" t="s">
        <v>35</v>
      </c>
      <c r="R212" s="206" t="s">
        <v>36</v>
      </c>
      <c r="S212" s="206" t="s">
        <v>37</v>
      </c>
      <c r="T212" s="206" t="s">
        <v>38</v>
      </c>
    </row>
    <row r="213" spans="2:22" ht="102" x14ac:dyDescent="0.2">
      <c r="B213" s="219" t="s">
        <v>297</v>
      </c>
      <c r="C213" s="219" t="s">
        <v>298</v>
      </c>
      <c r="D213" s="219" t="s">
        <v>42</v>
      </c>
      <c r="E213" s="219" t="s">
        <v>271</v>
      </c>
      <c r="F213" s="219" t="s">
        <v>167</v>
      </c>
      <c r="G213" s="219" t="s">
        <v>299</v>
      </c>
      <c r="H213" s="220" t="s">
        <v>300</v>
      </c>
      <c r="I213" s="220" t="s">
        <v>158</v>
      </c>
      <c r="J213" s="220" t="s">
        <v>46</v>
      </c>
      <c r="K213" s="221">
        <f>L213+M213+N213+O213+P213</f>
        <v>1022900</v>
      </c>
      <c r="L213" s="221">
        <v>77000</v>
      </c>
      <c r="M213" s="221">
        <v>77000</v>
      </c>
      <c r="N213" s="221">
        <v>0</v>
      </c>
      <c r="O213" s="221">
        <v>0</v>
      </c>
      <c r="P213" s="221">
        <v>868900</v>
      </c>
      <c r="Q213" s="225">
        <v>42339</v>
      </c>
      <c r="R213" s="225">
        <v>42370</v>
      </c>
      <c r="S213" s="225">
        <v>42461</v>
      </c>
      <c r="T213" s="240">
        <v>2020</v>
      </c>
    </row>
    <row r="214" spans="2:22" x14ac:dyDescent="0.2">
      <c r="B214" s="258"/>
      <c r="C214" s="258"/>
      <c r="D214" s="258"/>
      <c r="E214" s="258"/>
      <c r="F214" s="258"/>
      <c r="G214" s="258"/>
      <c r="H214" s="259"/>
      <c r="I214" s="259"/>
      <c r="J214" s="259"/>
      <c r="K214" s="234"/>
      <c r="L214" s="234"/>
      <c r="M214" s="234"/>
      <c r="N214" s="234"/>
      <c r="O214" s="234"/>
      <c r="P214" s="234"/>
      <c r="Q214" s="236"/>
      <c r="R214" s="236"/>
      <c r="S214" s="236"/>
      <c r="T214" s="260"/>
    </row>
    <row r="215" spans="2:22" s="4" customFormat="1" x14ac:dyDescent="0.2">
      <c r="B215" s="13" t="s">
        <v>508</v>
      </c>
      <c r="C215" s="2" t="s">
        <v>509</v>
      </c>
      <c r="L215" s="136"/>
    </row>
    <row r="216" spans="2:22" s="4" customFormat="1" x14ac:dyDescent="0.2">
      <c r="L216" s="136"/>
    </row>
    <row r="217" spans="2:22" s="4" customFormat="1" ht="12.75" customHeight="1" x14ac:dyDescent="0.2">
      <c r="B217" s="362" t="s">
        <v>20</v>
      </c>
      <c r="C217" s="362"/>
      <c r="D217" s="362"/>
      <c r="E217" s="362"/>
      <c r="F217" s="362"/>
      <c r="G217" s="362"/>
      <c r="H217" s="362"/>
      <c r="I217" s="362"/>
      <c r="J217" s="362"/>
      <c r="K217" s="362"/>
      <c r="L217" s="362" t="s">
        <v>144</v>
      </c>
      <c r="M217" s="362"/>
      <c r="N217" s="362"/>
      <c r="O217" s="362"/>
      <c r="P217" s="362"/>
      <c r="Q217" s="362"/>
      <c r="R217" s="315"/>
      <c r="S217" s="362" t="s">
        <v>21</v>
      </c>
      <c r="T217" s="362"/>
      <c r="U217" s="362"/>
      <c r="V217" s="362"/>
    </row>
    <row r="218" spans="2:22" s="4" customFormat="1" ht="114.75" x14ac:dyDescent="0.2">
      <c r="B218" s="315" t="s">
        <v>10</v>
      </c>
      <c r="C218" s="315" t="s">
        <v>539</v>
      </c>
      <c r="D218" s="315" t="s">
        <v>22</v>
      </c>
      <c r="E218" s="315" t="s">
        <v>564</v>
      </c>
      <c r="F218" s="315" t="s">
        <v>24</v>
      </c>
      <c r="G218" s="315" t="s">
        <v>25</v>
      </c>
      <c r="H218" s="315" t="s">
        <v>26</v>
      </c>
      <c r="I218" s="315" t="s">
        <v>541</v>
      </c>
      <c r="J218" s="315" t="s">
        <v>542</v>
      </c>
      <c r="K218" s="315" t="s">
        <v>29</v>
      </c>
      <c r="L218" s="320" t="s">
        <v>30</v>
      </c>
      <c r="M218" s="315" t="s">
        <v>31</v>
      </c>
      <c r="N218" s="315" t="s">
        <v>32</v>
      </c>
      <c r="O218" s="315" t="s">
        <v>33</v>
      </c>
      <c r="P218" s="315" t="s">
        <v>34</v>
      </c>
      <c r="Q218" s="315" t="s">
        <v>13</v>
      </c>
      <c r="R218" s="315" t="s">
        <v>543</v>
      </c>
      <c r="S218" s="315" t="s">
        <v>35</v>
      </c>
      <c r="T218" s="315" t="s">
        <v>36</v>
      </c>
      <c r="U218" s="315" t="s">
        <v>37</v>
      </c>
      <c r="V218" s="315" t="s">
        <v>38</v>
      </c>
    </row>
    <row r="219" spans="2:22" s="4" customFormat="1" ht="51" x14ac:dyDescent="0.2">
      <c r="B219" s="129" t="s">
        <v>510</v>
      </c>
      <c r="C219" s="129" t="s">
        <v>588</v>
      </c>
      <c r="D219" s="122" t="s">
        <v>587</v>
      </c>
      <c r="E219" s="122" t="s">
        <v>42</v>
      </c>
      <c r="F219" s="122" t="s">
        <v>271</v>
      </c>
      <c r="G219" s="122" t="s">
        <v>87</v>
      </c>
      <c r="H219" s="122" t="s">
        <v>511</v>
      </c>
      <c r="I219" s="123" t="s">
        <v>300</v>
      </c>
      <c r="J219" s="123" t="s">
        <v>158</v>
      </c>
      <c r="K219" s="123" t="s">
        <v>46</v>
      </c>
      <c r="L219" s="263">
        <f>M219+N219+O219+P219+Q219</f>
        <v>598000</v>
      </c>
      <c r="M219" s="264">
        <v>44850</v>
      </c>
      <c r="N219" s="264">
        <v>44850</v>
      </c>
      <c r="O219" s="264">
        <v>0</v>
      </c>
      <c r="P219" s="264">
        <v>0</v>
      </c>
      <c r="Q219" s="264">
        <v>508300</v>
      </c>
      <c r="R219" s="39">
        <v>0</v>
      </c>
      <c r="S219" s="265">
        <v>43251</v>
      </c>
      <c r="T219" s="265">
        <v>43312</v>
      </c>
      <c r="U219" s="265">
        <v>43404</v>
      </c>
      <c r="V219" s="125">
        <v>2020</v>
      </c>
    </row>
    <row r="220" spans="2:22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266"/>
      <c r="L220" s="266"/>
      <c r="M220" s="52"/>
      <c r="N220" s="52"/>
      <c r="O220" s="52"/>
      <c r="P220" s="52"/>
      <c r="Q220" s="4"/>
      <c r="R220" s="4"/>
      <c r="S220" s="4"/>
      <c r="T220" s="267"/>
      <c r="U220" s="4"/>
      <c r="V220" s="4"/>
    </row>
    <row r="221" spans="2:22" x14ac:dyDescent="0.2">
      <c r="B221" s="13" t="s">
        <v>409</v>
      </c>
      <c r="C221" s="2" t="s">
        <v>410</v>
      </c>
      <c r="D221" s="54"/>
      <c r="E221" s="54"/>
      <c r="F221" s="54"/>
      <c r="G221" s="54"/>
      <c r="H221" s="54"/>
      <c r="I221" s="54"/>
      <c r="J221" s="4"/>
      <c r="K221" s="266"/>
      <c r="L221" s="266"/>
      <c r="M221" s="52"/>
      <c r="N221" s="52"/>
      <c r="O221" s="52"/>
      <c r="P221" s="52"/>
      <c r="Q221" s="4"/>
      <c r="R221" s="4"/>
      <c r="S221" s="4"/>
      <c r="T221" s="267"/>
      <c r="U221" s="4"/>
      <c r="V221" s="4"/>
    </row>
    <row r="222" spans="2:22" x14ac:dyDescent="0.2">
      <c r="B222" s="204" t="s">
        <v>283</v>
      </c>
      <c r="C222" s="205" t="s">
        <v>284</v>
      </c>
      <c r="T222" s="199"/>
    </row>
    <row r="223" spans="2:22" x14ac:dyDescent="0.2">
      <c r="T223" s="199"/>
    </row>
    <row r="224" spans="2:22" ht="12.75" customHeight="1" x14ac:dyDescent="0.2">
      <c r="B224" s="362" t="s">
        <v>20</v>
      </c>
      <c r="C224" s="362"/>
      <c r="D224" s="362"/>
      <c r="E224" s="362"/>
      <c r="F224" s="362"/>
      <c r="G224" s="362"/>
      <c r="H224" s="362"/>
      <c r="I224" s="362"/>
      <c r="J224" s="362"/>
      <c r="K224" s="362"/>
      <c r="L224" s="362" t="s">
        <v>285</v>
      </c>
      <c r="M224" s="362"/>
      <c r="N224" s="362"/>
      <c r="O224" s="362"/>
      <c r="P224" s="362"/>
      <c r="Q224" s="362"/>
      <c r="R224" s="316"/>
      <c r="S224" s="362" t="s">
        <v>21</v>
      </c>
      <c r="T224" s="362"/>
      <c r="U224" s="362"/>
      <c r="V224" s="362"/>
    </row>
    <row r="225" spans="2:22" ht="114.75" x14ac:dyDescent="0.2">
      <c r="B225" s="316" t="s">
        <v>10</v>
      </c>
      <c r="C225" s="316" t="s">
        <v>539</v>
      </c>
      <c r="D225" s="316" t="s">
        <v>22</v>
      </c>
      <c r="E225" s="316" t="s">
        <v>564</v>
      </c>
      <c r="F225" s="316" t="s">
        <v>24</v>
      </c>
      <c r="G225" s="316" t="s">
        <v>25</v>
      </c>
      <c r="H225" s="316" t="s">
        <v>26</v>
      </c>
      <c r="I225" s="316" t="s">
        <v>541</v>
      </c>
      <c r="J225" s="316" t="s">
        <v>542</v>
      </c>
      <c r="K225" s="316" t="s">
        <v>29</v>
      </c>
      <c r="L225" s="320" t="s">
        <v>30</v>
      </c>
      <c r="M225" s="316" t="s">
        <v>31</v>
      </c>
      <c r="N225" s="316" t="s">
        <v>32</v>
      </c>
      <c r="O225" s="316" t="s">
        <v>33</v>
      </c>
      <c r="P225" s="316" t="s">
        <v>34</v>
      </c>
      <c r="Q225" s="316" t="s">
        <v>13</v>
      </c>
      <c r="R225" s="316" t="s">
        <v>543</v>
      </c>
      <c r="S225" s="316" t="s">
        <v>35</v>
      </c>
      <c r="T225" s="316" t="s">
        <v>36</v>
      </c>
      <c r="U225" s="316" t="s">
        <v>37</v>
      </c>
      <c r="V225" s="316" t="s">
        <v>38</v>
      </c>
    </row>
    <row r="226" spans="2:22" ht="50.1" customHeight="1" x14ac:dyDescent="0.2">
      <c r="B226" s="122" t="s">
        <v>286</v>
      </c>
      <c r="C226" s="122" t="s">
        <v>591</v>
      </c>
      <c r="D226" s="122" t="s">
        <v>417</v>
      </c>
      <c r="E226" s="122" t="s">
        <v>113</v>
      </c>
      <c r="F226" s="122" t="s">
        <v>271</v>
      </c>
      <c r="G226" s="122" t="s">
        <v>114</v>
      </c>
      <c r="H226" s="124" t="s">
        <v>287</v>
      </c>
      <c r="I226" s="123" t="s">
        <v>45</v>
      </c>
      <c r="J226" s="123" t="s">
        <v>39</v>
      </c>
      <c r="K226" s="123" t="s">
        <v>46</v>
      </c>
      <c r="L226" s="263">
        <f>M226+N226+O226+P226+Q226</f>
        <v>431155</v>
      </c>
      <c r="M226" s="264">
        <v>32337</v>
      </c>
      <c r="N226" s="264">
        <v>32337</v>
      </c>
      <c r="O226" s="264">
        <v>0</v>
      </c>
      <c r="P226" s="264">
        <v>0</v>
      </c>
      <c r="Q226" s="264">
        <v>366481</v>
      </c>
      <c r="R226" s="39">
        <v>0</v>
      </c>
      <c r="S226" s="225">
        <v>43070</v>
      </c>
      <c r="T226" s="225">
        <v>43160</v>
      </c>
      <c r="U226" s="225">
        <v>43252</v>
      </c>
      <c r="V226" s="251">
        <v>2021</v>
      </c>
    </row>
    <row r="227" spans="2:22" ht="50.1" customHeight="1" x14ac:dyDescent="0.2">
      <c r="B227" s="129" t="s">
        <v>288</v>
      </c>
      <c r="C227" s="129" t="s">
        <v>592</v>
      </c>
      <c r="D227" s="129" t="s">
        <v>418</v>
      </c>
      <c r="E227" s="129" t="s">
        <v>113</v>
      </c>
      <c r="F227" s="129" t="s">
        <v>271</v>
      </c>
      <c r="G227" s="129" t="s">
        <v>114</v>
      </c>
      <c r="H227" s="30" t="s">
        <v>287</v>
      </c>
      <c r="I227" s="130" t="s">
        <v>45</v>
      </c>
      <c r="J227" s="130" t="s">
        <v>39</v>
      </c>
      <c r="K227" s="130" t="s">
        <v>46</v>
      </c>
      <c r="L227" s="263">
        <f>M227+N227+O227+P227+Q227</f>
        <v>928816.47</v>
      </c>
      <c r="M227" s="263">
        <v>69661.240000000005</v>
      </c>
      <c r="N227" s="263">
        <v>69661.23</v>
      </c>
      <c r="O227" s="263">
        <v>0</v>
      </c>
      <c r="P227" s="263">
        <v>0</v>
      </c>
      <c r="Q227" s="263">
        <v>789494</v>
      </c>
      <c r="R227" s="117">
        <v>0</v>
      </c>
      <c r="S227" s="265">
        <v>43236</v>
      </c>
      <c r="T227" s="265">
        <v>43251</v>
      </c>
      <c r="U227" s="265">
        <v>43312</v>
      </c>
      <c r="V227" s="251">
        <v>2020</v>
      </c>
    </row>
    <row r="228" spans="2:22" ht="50.1" customHeight="1" x14ac:dyDescent="0.2">
      <c r="B228" s="122" t="s">
        <v>289</v>
      </c>
      <c r="C228" s="129" t="s">
        <v>593</v>
      </c>
      <c r="D228" s="122" t="s">
        <v>419</v>
      </c>
      <c r="E228" s="122" t="s">
        <v>113</v>
      </c>
      <c r="F228" s="122" t="s">
        <v>271</v>
      </c>
      <c r="G228" s="122" t="s">
        <v>114</v>
      </c>
      <c r="H228" s="124" t="s">
        <v>287</v>
      </c>
      <c r="I228" s="123" t="s">
        <v>45</v>
      </c>
      <c r="J228" s="123" t="s">
        <v>39</v>
      </c>
      <c r="K228" s="123" t="s">
        <v>46</v>
      </c>
      <c r="L228" s="263">
        <f t="shared" ref="L228:L231" si="15">M228+N228+O228+P228+Q228</f>
        <v>429672</v>
      </c>
      <c r="M228" s="264">
        <v>32225</v>
      </c>
      <c r="N228" s="264">
        <v>32225</v>
      </c>
      <c r="O228" s="264">
        <v>0</v>
      </c>
      <c r="P228" s="264">
        <v>0</v>
      </c>
      <c r="Q228" s="264">
        <v>365222</v>
      </c>
      <c r="R228" s="39">
        <v>0</v>
      </c>
      <c r="S228" s="225">
        <v>43070</v>
      </c>
      <c r="T228" s="225">
        <v>43160</v>
      </c>
      <c r="U228" s="225">
        <v>43252</v>
      </c>
      <c r="V228" s="251">
        <v>2020</v>
      </c>
    </row>
    <row r="229" spans="2:22" ht="69.95" customHeight="1" x14ac:dyDescent="0.2">
      <c r="B229" s="122" t="s">
        <v>290</v>
      </c>
      <c r="C229" s="129" t="s">
        <v>594</v>
      </c>
      <c r="D229" s="122" t="s">
        <v>291</v>
      </c>
      <c r="E229" s="129" t="s">
        <v>90</v>
      </c>
      <c r="F229" s="129" t="s">
        <v>271</v>
      </c>
      <c r="G229" s="129" t="s">
        <v>91</v>
      </c>
      <c r="H229" s="124" t="s">
        <v>287</v>
      </c>
      <c r="I229" s="123" t="s">
        <v>45</v>
      </c>
      <c r="J229" s="123" t="s">
        <v>39</v>
      </c>
      <c r="K229" s="123" t="s">
        <v>46</v>
      </c>
      <c r="L229" s="263">
        <f t="shared" si="15"/>
        <v>970712</v>
      </c>
      <c r="M229" s="264">
        <v>72803</v>
      </c>
      <c r="N229" s="264">
        <v>72803</v>
      </c>
      <c r="O229" s="264">
        <v>0</v>
      </c>
      <c r="P229" s="264">
        <v>0</v>
      </c>
      <c r="Q229" s="264">
        <v>825106</v>
      </c>
      <c r="R229" s="39">
        <v>0</v>
      </c>
      <c r="S229" s="225">
        <v>43099</v>
      </c>
      <c r="T229" s="225">
        <v>43189</v>
      </c>
      <c r="U229" s="225">
        <v>43311</v>
      </c>
      <c r="V229" s="251">
        <v>2020</v>
      </c>
    </row>
    <row r="230" spans="2:22" ht="98.25" customHeight="1" x14ac:dyDescent="0.2">
      <c r="B230" s="122" t="s">
        <v>292</v>
      </c>
      <c r="C230" s="129" t="s">
        <v>595</v>
      </c>
      <c r="D230" s="122" t="s">
        <v>408</v>
      </c>
      <c r="E230" s="129" t="s">
        <v>90</v>
      </c>
      <c r="F230" s="129" t="s">
        <v>271</v>
      </c>
      <c r="G230" s="129" t="s">
        <v>91</v>
      </c>
      <c r="H230" s="124" t="s">
        <v>287</v>
      </c>
      <c r="I230" s="123" t="s">
        <v>45</v>
      </c>
      <c r="J230" s="123" t="s">
        <v>39</v>
      </c>
      <c r="K230" s="123" t="s">
        <v>46</v>
      </c>
      <c r="L230" s="263">
        <f t="shared" si="15"/>
        <v>1140652</v>
      </c>
      <c r="M230" s="264">
        <v>85549</v>
      </c>
      <c r="N230" s="264">
        <v>85549</v>
      </c>
      <c r="O230" s="264">
        <v>0</v>
      </c>
      <c r="P230" s="264">
        <v>0</v>
      </c>
      <c r="Q230" s="264">
        <v>969554</v>
      </c>
      <c r="R230" s="39">
        <v>0</v>
      </c>
      <c r="S230" s="225">
        <v>43099</v>
      </c>
      <c r="T230" s="225">
        <v>43281</v>
      </c>
      <c r="U230" s="225">
        <v>43403</v>
      </c>
      <c r="V230" s="240">
        <v>2020</v>
      </c>
    </row>
    <row r="231" spans="2:22" ht="80.099999999999994" customHeight="1" x14ac:dyDescent="0.2">
      <c r="B231" s="122" t="s">
        <v>293</v>
      </c>
      <c r="C231" s="129" t="s">
        <v>596</v>
      </c>
      <c r="D231" s="122" t="s">
        <v>294</v>
      </c>
      <c r="E231" s="129" t="s">
        <v>90</v>
      </c>
      <c r="F231" s="129" t="s">
        <v>271</v>
      </c>
      <c r="G231" s="129" t="s">
        <v>91</v>
      </c>
      <c r="H231" s="124" t="s">
        <v>287</v>
      </c>
      <c r="I231" s="123" t="s">
        <v>45</v>
      </c>
      <c r="J231" s="123" t="s">
        <v>39</v>
      </c>
      <c r="K231" s="123" t="s">
        <v>46</v>
      </c>
      <c r="L231" s="263">
        <f t="shared" si="15"/>
        <v>397125</v>
      </c>
      <c r="M231" s="264">
        <v>29784</v>
      </c>
      <c r="N231" s="264">
        <v>29784</v>
      </c>
      <c r="O231" s="264">
        <v>0</v>
      </c>
      <c r="P231" s="264">
        <v>0</v>
      </c>
      <c r="Q231" s="264">
        <v>337557</v>
      </c>
      <c r="R231" s="39">
        <v>0</v>
      </c>
      <c r="S231" s="225">
        <v>43038</v>
      </c>
      <c r="T231" s="225">
        <v>43099</v>
      </c>
      <c r="U231" s="225">
        <v>43220</v>
      </c>
      <c r="V231" s="240">
        <v>2021</v>
      </c>
    </row>
    <row r="233" spans="2:22" x14ac:dyDescent="0.2">
      <c r="B233" s="244" t="s">
        <v>304</v>
      </c>
      <c r="C233" s="244" t="s">
        <v>303</v>
      </c>
      <c r="D233" s="244"/>
      <c r="E233" s="244"/>
      <c r="F233" s="244"/>
      <c r="G233" s="245"/>
      <c r="H233" s="245"/>
      <c r="I233" s="245"/>
      <c r="J233" s="245"/>
      <c r="M233" s="200"/>
      <c r="N233" s="200"/>
      <c r="O233" s="200"/>
      <c r="P233" s="200"/>
      <c r="Q233" s="245"/>
      <c r="R233" s="245"/>
      <c r="S233" s="245"/>
      <c r="T233" s="246"/>
    </row>
    <row r="234" spans="2:22" x14ac:dyDescent="0.2">
      <c r="B234" s="245"/>
      <c r="C234" s="245"/>
      <c r="D234" s="245"/>
      <c r="E234" s="245"/>
      <c r="F234" s="245"/>
      <c r="G234" s="245"/>
      <c r="H234" s="245"/>
      <c r="I234" s="245"/>
      <c r="J234" s="245"/>
      <c r="M234" s="200"/>
      <c r="N234" s="200"/>
      <c r="O234" s="200"/>
      <c r="P234" s="200"/>
      <c r="Q234" s="245"/>
      <c r="R234" s="245"/>
      <c r="S234" s="245"/>
      <c r="T234" s="246"/>
    </row>
    <row r="235" spans="2:22" ht="102" x14ac:dyDescent="0.2">
      <c r="B235" s="223" t="s">
        <v>10</v>
      </c>
      <c r="C235" s="223" t="s">
        <v>22</v>
      </c>
      <c r="D235" s="223" t="s">
        <v>23</v>
      </c>
      <c r="E235" s="223" t="s">
        <v>24</v>
      </c>
      <c r="F235" s="223" t="s">
        <v>25</v>
      </c>
      <c r="G235" s="223" t="s">
        <v>26</v>
      </c>
      <c r="H235" s="223" t="s">
        <v>27</v>
      </c>
      <c r="I235" s="223" t="s">
        <v>28</v>
      </c>
      <c r="J235" s="223" t="s">
        <v>29</v>
      </c>
      <c r="K235" s="223" t="s">
        <v>30</v>
      </c>
      <c r="L235" s="223" t="s">
        <v>31</v>
      </c>
      <c r="M235" s="223" t="s">
        <v>32</v>
      </c>
      <c r="N235" s="223" t="s">
        <v>33</v>
      </c>
      <c r="O235" s="223" t="s">
        <v>34</v>
      </c>
      <c r="P235" s="223" t="s">
        <v>13</v>
      </c>
      <c r="Q235" s="223" t="s">
        <v>35</v>
      </c>
      <c r="R235" s="223" t="s">
        <v>36</v>
      </c>
      <c r="S235" s="223" t="s">
        <v>37</v>
      </c>
      <c r="T235" s="223" t="s">
        <v>38</v>
      </c>
    </row>
    <row r="236" spans="2:22" ht="102" x14ac:dyDescent="0.2">
      <c r="B236" s="219" t="s">
        <v>411</v>
      </c>
      <c r="C236" s="219" t="s">
        <v>412</v>
      </c>
      <c r="D236" s="219" t="s">
        <v>413</v>
      </c>
      <c r="E236" s="219" t="s">
        <v>414</v>
      </c>
      <c r="F236" s="219" t="s">
        <v>415</v>
      </c>
      <c r="G236" s="238" t="s">
        <v>416</v>
      </c>
      <c r="H236" s="220" t="s">
        <v>45</v>
      </c>
      <c r="I236" s="220" t="s">
        <v>39</v>
      </c>
      <c r="J236" s="220" t="s">
        <v>46</v>
      </c>
      <c r="K236" s="221">
        <f>L236+M236+N236+O236+P236</f>
        <v>4865298</v>
      </c>
      <c r="L236" s="211">
        <v>973060</v>
      </c>
      <c r="M236" s="221">
        <v>0</v>
      </c>
      <c r="N236" s="221">
        <v>0</v>
      </c>
      <c r="O236" s="221">
        <v>0</v>
      </c>
      <c r="P236" s="221">
        <v>3892238</v>
      </c>
      <c r="Q236" s="225">
        <v>42838</v>
      </c>
      <c r="R236" s="220" t="s">
        <v>39</v>
      </c>
      <c r="S236" s="220" t="s">
        <v>39</v>
      </c>
      <c r="T236" s="220" t="s">
        <v>39</v>
      </c>
    </row>
    <row r="238" spans="2:22" x14ac:dyDescent="0.2">
      <c r="B238" s="204" t="s">
        <v>449</v>
      </c>
      <c r="C238" s="205" t="s">
        <v>450</v>
      </c>
      <c r="K238" s="199"/>
      <c r="L238" s="245"/>
      <c r="M238" s="199"/>
      <c r="N238" s="199"/>
      <c r="O238" s="199"/>
      <c r="P238" s="199"/>
      <c r="T238" s="199"/>
    </row>
    <row r="239" spans="2:22" x14ac:dyDescent="0.2">
      <c r="B239" s="204" t="s">
        <v>451</v>
      </c>
      <c r="C239" s="205" t="s">
        <v>452</v>
      </c>
      <c r="K239" s="199"/>
      <c r="L239" s="245"/>
      <c r="M239" s="199"/>
      <c r="N239" s="199"/>
      <c r="O239" s="199"/>
      <c r="P239" s="199"/>
      <c r="T239" s="199"/>
    </row>
    <row r="240" spans="2:22" x14ac:dyDescent="0.2">
      <c r="B240" s="204" t="s">
        <v>453</v>
      </c>
      <c r="C240" s="205" t="s">
        <v>454</v>
      </c>
      <c r="K240" s="199"/>
      <c r="L240" s="245"/>
      <c r="M240" s="199"/>
      <c r="N240" s="199"/>
      <c r="O240" s="199"/>
      <c r="P240" s="199"/>
      <c r="T240" s="199"/>
    </row>
    <row r="241" spans="2:23" x14ac:dyDescent="0.2">
      <c r="K241" s="199"/>
      <c r="L241" s="245"/>
      <c r="M241" s="199"/>
      <c r="N241" s="199"/>
      <c r="O241" s="199"/>
      <c r="P241" s="199"/>
      <c r="T241" s="199"/>
    </row>
    <row r="242" spans="2:23" x14ac:dyDescent="0.2">
      <c r="B242" s="368" t="s">
        <v>20</v>
      </c>
      <c r="C242" s="368"/>
      <c r="D242" s="368"/>
      <c r="E242" s="368"/>
      <c r="F242" s="368"/>
      <c r="G242" s="368"/>
      <c r="H242" s="368"/>
      <c r="I242" s="368"/>
      <c r="J242" s="368"/>
      <c r="K242" s="368" t="s">
        <v>144</v>
      </c>
      <c r="L242" s="368"/>
      <c r="M242" s="368"/>
      <c r="N242" s="368"/>
      <c r="O242" s="368"/>
      <c r="P242" s="368"/>
      <c r="Q242" s="368" t="s">
        <v>21</v>
      </c>
      <c r="R242" s="368"/>
      <c r="S242" s="368"/>
      <c r="T242" s="368"/>
    </row>
    <row r="243" spans="2:23" ht="102" x14ac:dyDescent="0.2">
      <c r="B243" s="206" t="s">
        <v>10</v>
      </c>
      <c r="C243" s="206" t="s">
        <v>22</v>
      </c>
      <c r="D243" s="206" t="s">
        <v>23</v>
      </c>
      <c r="E243" s="206" t="s">
        <v>24</v>
      </c>
      <c r="F243" s="206" t="s">
        <v>25</v>
      </c>
      <c r="G243" s="206" t="s">
        <v>26</v>
      </c>
      <c r="H243" s="206" t="s">
        <v>27</v>
      </c>
      <c r="I243" s="206" t="s">
        <v>28</v>
      </c>
      <c r="J243" s="206" t="s">
        <v>29</v>
      </c>
      <c r="K243" s="206" t="s">
        <v>30</v>
      </c>
      <c r="L243" s="223" t="s">
        <v>31</v>
      </c>
      <c r="M243" s="206" t="s">
        <v>32</v>
      </c>
      <c r="N243" s="206" t="s">
        <v>33</v>
      </c>
      <c r="O243" s="206" t="s">
        <v>34</v>
      </c>
      <c r="P243" s="206" t="s">
        <v>13</v>
      </c>
      <c r="Q243" s="206" t="s">
        <v>35</v>
      </c>
      <c r="R243" s="206" t="s">
        <v>36</v>
      </c>
      <c r="S243" s="206" t="s">
        <v>37</v>
      </c>
      <c r="T243" s="206" t="s">
        <v>38</v>
      </c>
    </row>
    <row r="244" spans="2:23" ht="63.75" x14ac:dyDescent="0.2">
      <c r="B244" s="207" t="s">
        <v>455</v>
      </c>
      <c r="C244" s="208" t="s">
        <v>456</v>
      </c>
      <c r="D244" s="208" t="s">
        <v>42</v>
      </c>
      <c r="E244" s="207" t="s">
        <v>271</v>
      </c>
      <c r="F244" s="208" t="s">
        <v>167</v>
      </c>
      <c r="G244" s="208" t="s">
        <v>457</v>
      </c>
      <c r="H244" s="209" t="s">
        <v>45</v>
      </c>
      <c r="I244" s="209" t="s">
        <v>39</v>
      </c>
      <c r="J244" s="209" t="s">
        <v>46</v>
      </c>
      <c r="K244" s="217">
        <v>342733.49</v>
      </c>
      <c r="L244" s="211">
        <v>51410.03</v>
      </c>
      <c r="M244" s="217">
        <v>0</v>
      </c>
      <c r="N244" s="217">
        <v>0</v>
      </c>
      <c r="O244" s="217">
        <v>0</v>
      </c>
      <c r="P244" s="217">
        <v>291323.46000000002</v>
      </c>
      <c r="Q244" s="212">
        <v>43039</v>
      </c>
      <c r="R244" s="212">
        <v>43131</v>
      </c>
      <c r="S244" s="212">
        <v>43220</v>
      </c>
      <c r="T244" s="213">
        <v>2020</v>
      </c>
    </row>
    <row r="245" spans="2:23" ht="63.75" x14ac:dyDescent="0.2">
      <c r="B245" s="207" t="s">
        <v>458</v>
      </c>
      <c r="C245" s="208" t="s">
        <v>459</v>
      </c>
      <c r="D245" s="208" t="s">
        <v>113</v>
      </c>
      <c r="E245" s="207" t="s">
        <v>271</v>
      </c>
      <c r="F245" s="208" t="s">
        <v>114</v>
      </c>
      <c r="G245" s="208" t="s">
        <v>457</v>
      </c>
      <c r="H245" s="209" t="s">
        <v>45</v>
      </c>
      <c r="I245" s="209" t="s">
        <v>39</v>
      </c>
      <c r="J245" s="209" t="s">
        <v>46</v>
      </c>
      <c r="K245" s="217">
        <v>235297.73</v>
      </c>
      <c r="L245" s="211">
        <v>35294.660000000003</v>
      </c>
      <c r="M245" s="217">
        <v>0</v>
      </c>
      <c r="N245" s="217">
        <v>0</v>
      </c>
      <c r="O245" s="217">
        <v>0</v>
      </c>
      <c r="P245" s="217">
        <v>200003.07</v>
      </c>
      <c r="Q245" s="212">
        <v>42962</v>
      </c>
      <c r="R245" s="212">
        <v>42993</v>
      </c>
      <c r="S245" s="212">
        <v>43070</v>
      </c>
      <c r="T245" s="213">
        <v>2020</v>
      </c>
    </row>
    <row r="249" spans="2:23" ht="15" x14ac:dyDescent="0.25">
      <c r="B249" s="304" t="s">
        <v>581</v>
      </c>
      <c r="C249"/>
      <c r="D249"/>
      <c r="E249"/>
      <c r="F249"/>
      <c r="G249"/>
      <c r="H249"/>
      <c r="I249"/>
      <c r="J249"/>
      <c r="K249"/>
      <c r="L249" s="328"/>
      <c r="M249"/>
      <c r="N249"/>
      <c r="O249"/>
      <c r="P249"/>
      <c r="Q249"/>
      <c r="R249"/>
      <c r="S249"/>
      <c r="T249"/>
      <c r="U249"/>
      <c r="V249"/>
      <c r="W249"/>
    </row>
    <row r="250" spans="2:23" ht="15" x14ac:dyDescent="0.25">
      <c r="B250" s="304" t="s">
        <v>582</v>
      </c>
      <c r="C250"/>
      <c r="D250"/>
      <c r="E250"/>
      <c r="F250"/>
      <c r="G250"/>
      <c r="H250"/>
      <c r="I250"/>
      <c r="J250"/>
      <c r="K250"/>
      <c r="L250" s="328"/>
      <c r="M250"/>
      <c r="N250"/>
      <c r="O250"/>
      <c r="P250"/>
      <c r="Q250"/>
      <c r="R250"/>
      <c r="S250"/>
      <c r="T250"/>
      <c r="U250"/>
      <c r="V250"/>
      <c r="W250"/>
    </row>
    <row r="251" spans="2:23" ht="15" x14ac:dyDescent="0.25">
      <c r="B251" s="304" t="s">
        <v>40</v>
      </c>
      <c r="C251"/>
      <c r="D251"/>
      <c r="E251"/>
      <c r="F251"/>
      <c r="G251"/>
      <c r="H251"/>
      <c r="I251"/>
      <c r="J251"/>
      <c r="K251"/>
      <c r="L251" s="328"/>
      <c r="M251"/>
      <c r="N251"/>
      <c r="O251"/>
      <c r="P251"/>
      <c r="Q251"/>
      <c r="R251"/>
      <c r="S251"/>
      <c r="T251"/>
      <c r="U251"/>
      <c r="V251"/>
      <c r="W251"/>
    </row>
    <row r="252" spans="2:23" ht="15" x14ac:dyDescent="0.2">
      <c r="B252" s="370" t="s">
        <v>583</v>
      </c>
      <c r="C252" s="370"/>
      <c r="D252" s="370"/>
      <c r="E252" s="370"/>
      <c r="F252" s="370"/>
      <c r="G252" s="370"/>
      <c r="H252" s="370"/>
      <c r="I252" s="370"/>
      <c r="J252" s="370"/>
      <c r="K252" s="370"/>
      <c r="L252" s="370"/>
      <c r="M252" s="370"/>
      <c r="N252" s="370"/>
      <c r="O252" s="370"/>
      <c r="P252" s="370"/>
      <c r="Q252" s="370"/>
      <c r="R252" s="370"/>
      <c r="S252" s="370"/>
      <c r="T252" s="370"/>
      <c r="U252" s="370"/>
      <c r="V252" s="370"/>
      <c r="W252" s="370"/>
    </row>
  </sheetData>
  <mergeCells count="70">
    <mergeCell ref="B134:K134"/>
    <mergeCell ref="L134:Q134"/>
    <mergeCell ref="S134:V134"/>
    <mergeCell ref="B8:J8"/>
    <mergeCell ref="K8:P8"/>
    <mergeCell ref="Q8:T8"/>
    <mergeCell ref="B55:J55"/>
    <mergeCell ref="K55:P55"/>
    <mergeCell ref="Q55:T55"/>
    <mergeCell ref="B46:J46"/>
    <mergeCell ref="Q127:T127"/>
    <mergeCell ref="B17:J17"/>
    <mergeCell ref="K17:P17"/>
    <mergeCell ref="Q17:T17"/>
    <mergeCell ref="B27:J27"/>
    <mergeCell ref="K27:P27"/>
    <mergeCell ref="Q27:T27"/>
    <mergeCell ref="B39:J39"/>
    <mergeCell ref="B75:K75"/>
    <mergeCell ref="L75:Q75"/>
    <mergeCell ref="K39:P39"/>
    <mergeCell ref="Q39:T39"/>
    <mergeCell ref="K46:P46"/>
    <mergeCell ref="Q46:T46"/>
    <mergeCell ref="S75:V75"/>
    <mergeCell ref="Q107:T107"/>
    <mergeCell ref="B252:W252"/>
    <mergeCell ref="B65:J65"/>
    <mergeCell ref="K65:P65"/>
    <mergeCell ref="Q65:T65"/>
    <mergeCell ref="B164:J164"/>
    <mergeCell ref="K164:P164"/>
    <mergeCell ref="Q164:T164"/>
    <mergeCell ref="B157:J157"/>
    <mergeCell ref="K157:P157"/>
    <mergeCell ref="Q157:T157"/>
    <mergeCell ref="B146:J146"/>
    <mergeCell ref="B107:J107"/>
    <mergeCell ref="K107:P107"/>
    <mergeCell ref="B242:J242"/>
    <mergeCell ref="K242:P242"/>
    <mergeCell ref="Q242:T242"/>
    <mergeCell ref="B200:J200"/>
    <mergeCell ref="K200:P200"/>
    <mergeCell ref="Q200:T200"/>
    <mergeCell ref="B211:J211"/>
    <mergeCell ref="K211:P211"/>
    <mergeCell ref="Q211:T211"/>
    <mergeCell ref="B217:K217"/>
    <mergeCell ref="B224:K224"/>
    <mergeCell ref="L224:Q224"/>
    <mergeCell ref="S224:V224"/>
    <mergeCell ref="L217:Q217"/>
    <mergeCell ref="S217:V217"/>
    <mergeCell ref="B170:J170"/>
    <mergeCell ref="B115:K115"/>
    <mergeCell ref="L115:R115"/>
    <mergeCell ref="S115:V115"/>
    <mergeCell ref="B186:K186"/>
    <mergeCell ref="S186:V186"/>
    <mergeCell ref="K170:P170"/>
    <mergeCell ref="Q170:T170"/>
    <mergeCell ref="B176:J176"/>
    <mergeCell ref="K176:P176"/>
    <mergeCell ref="Q176:T176"/>
    <mergeCell ref="K146:P146"/>
    <mergeCell ref="Q146:T146"/>
    <mergeCell ref="L186:R186"/>
    <mergeCell ref="B127:J127"/>
    <mergeCell ref="K127:P127"/>
  </mergeCells>
  <dataValidations count="2">
    <dataValidation type="textLength" allowBlank="1" showInputMessage="1" showErrorMessage="1" errorTitle="K L A I D A  " error="Galimas pavadinimo ženklų skaičius - 150" promptTitle="Informacija" prompt="Galimas pavadinimo ženklų skaičius - 150" sqref="C148 C129 D226 C236 D136" xr:uid="{00000000-0002-0000-0100-000000000000}">
      <formula1>1</formula1>
      <formula2>150</formula2>
    </dataValidation>
    <dataValidation type="decimal" allowBlank="1" showInputMessage="1" showErrorMessage="1" sqref="Q96 Q100" xr:uid="{31EEED12-EF2B-419E-83A9-FE01A29B95DF}">
      <formula1>0</formula1>
      <formula2>1000000000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51" fitToHeight="15" orientation="landscape" r:id="rId1"/>
  <rowBreaks count="10" manualBreakCount="10">
    <brk id="24" max="16383" man="1"/>
    <brk id="43" max="16383" man="1"/>
    <brk id="61" max="16383" man="1"/>
    <brk id="112" max="16383" man="1"/>
    <brk id="122" max="16383" man="1"/>
    <brk id="143" max="16383" man="1"/>
    <brk id="167" max="16383" man="1"/>
    <brk id="183" max="16383" man="1"/>
    <brk id="220" max="16383" man="1"/>
    <brk id="2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T155"/>
  <sheetViews>
    <sheetView tabSelected="1" view="pageBreakPreview" topLeftCell="A145" zoomScale="87" zoomScaleNormal="81" zoomScaleSheetLayoutView="87" workbookViewId="0">
      <selection activeCell="D94" sqref="D94"/>
    </sheetView>
  </sheetViews>
  <sheetFormatPr defaultRowHeight="12.75" x14ac:dyDescent="0.2"/>
  <cols>
    <col min="1" max="1" width="7.85546875" style="4" customWidth="1"/>
    <col min="2" max="2" width="13.28515625" style="4" customWidth="1"/>
    <col min="3" max="3" width="17.28515625" style="4" customWidth="1"/>
    <col min="4" max="4" width="12.140625" style="4" customWidth="1"/>
    <col min="5" max="5" width="10.85546875" style="4" customWidth="1"/>
    <col min="6" max="6" width="15.28515625" style="4" customWidth="1"/>
    <col min="7" max="7" width="12.7109375" style="4" customWidth="1"/>
    <col min="8" max="11" width="9.140625" style="4"/>
    <col min="12" max="12" width="16.140625" style="4" customWidth="1"/>
    <col min="13" max="13" width="9.140625" style="4"/>
    <col min="14" max="14" width="14.85546875" style="4" customWidth="1"/>
    <col min="15" max="16384" width="9.140625" style="4"/>
  </cols>
  <sheetData>
    <row r="2" spans="2:20" ht="15.75" x14ac:dyDescent="0.2">
      <c r="B2" s="115" t="s">
        <v>47</v>
      </c>
    </row>
    <row r="3" spans="2:20" x14ac:dyDescent="0.2">
      <c r="B3" s="16"/>
    </row>
    <row r="4" spans="2:20" x14ac:dyDescent="0.2">
      <c r="B4" s="13" t="s">
        <v>93</v>
      </c>
      <c r="C4" s="2" t="s">
        <v>94</v>
      </c>
    </row>
    <row r="5" spans="2:20" x14ac:dyDescent="0.2">
      <c r="B5" s="13" t="s">
        <v>95</v>
      </c>
      <c r="C5" s="2" t="s">
        <v>96</v>
      </c>
    </row>
    <row r="6" spans="2:20" x14ac:dyDescent="0.2">
      <c r="B6" s="13" t="s">
        <v>485</v>
      </c>
      <c r="C6" s="2" t="s">
        <v>486</v>
      </c>
    </row>
    <row r="8" spans="2:20" ht="102" x14ac:dyDescent="0.2">
      <c r="B8" s="272" t="s">
        <v>10</v>
      </c>
      <c r="C8" s="272" t="s">
        <v>22</v>
      </c>
      <c r="D8" s="272" t="s">
        <v>23</v>
      </c>
      <c r="E8" s="272" t="s">
        <v>24</v>
      </c>
      <c r="F8" s="272" t="s">
        <v>25</v>
      </c>
      <c r="G8" s="272" t="s">
        <v>26</v>
      </c>
      <c r="H8" s="272" t="s">
        <v>27</v>
      </c>
      <c r="I8" s="272" t="s">
        <v>28</v>
      </c>
      <c r="J8" s="271" t="s">
        <v>29</v>
      </c>
      <c r="K8" s="272" t="s">
        <v>64</v>
      </c>
      <c r="L8" s="272" t="s">
        <v>65</v>
      </c>
      <c r="M8" s="272" t="s">
        <v>66</v>
      </c>
      <c r="N8" s="272" t="s">
        <v>67</v>
      </c>
      <c r="O8" s="272" t="s">
        <v>51</v>
      </c>
      <c r="P8" s="272" t="s">
        <v>68</v>
      </c>
      <c r="Q8" s="272" t="s">
        <v>53</v>
      </c>
      <c r="R8" s="272" t="s">
        <v>69</v>
      </c>
      <c r="S8" s="272" t="s">
        <v>55</v>
      </c>
      <c r="T8" s="272" t="s">
        <v>70</v>
      </c>
    </row>
    <row r="9" spans="2:20" ht="63.75" x14ac:dyDescent="0.2">
      <c r="B9" s="122" t="s">
        <v>487</v>
      </c>
      <c r="C9" s="122" t="s">
        <v>496</v>
      </c>
      <c r="D9" s="122" t="s">
        <v>108</v>
      </c>
      <c r="E9" s="122" t="s">
        <v>100</v>
      </c>
      <c r="F9" s="122" t="s">
        <v>109</v>
      </c>
      <c r="G9" s="122" t="s">
        <v>489</v>
      </c>
      <c r="H9" s="123" t="s">
        <v>45</v>
      </c>
      <c r="I9" s="159" t="s">
        <v>39</v>
      </c>
      <c r="J9" s="123" t="s">
        <v>46</v>
      </c>
      <c r="K9" s="126">
        <v>23</v>
      </c>
      <c r="L9" s="131" t="s">
        <v>497</v>
      </c>
      <c r="M9" s="126" t="s">
        <v>39</v>
      </c>
      <c r="N9" s="80" t="s">
        <v>39</v>
      </c>
      <c r="O9" s="126" t="s">
        <v>39</v>
      </c>
      <c r="P9" s="126" t="s">
        <v>39</v>
      </c>
      <c r="Q9" s="126" t="s">
        <v>39</v>
      </c>
      <c r="R9" s="126" t="s">
        <v>39</v>
      </c>
      <c r="S9" s="126" t="s">
        <v>39</v>
      </c>
      <c r="T9" s="126" t="s">
        <v>39</v>
      </c>
    </row>
    <row r="10" spans="2:20" ht="63.75" x14ac:dyDescent="0.2">
      <c r="B10" s="122" t="s">
        <v>490</v>
      </c>
      <c r="C10" s="122" t="s">
        <v>491</v>
      </c>
      <c r="D10" s="122" t="s">
        <v>90</v>
      </c>
      <c r="E10" s="122" t="s">
        <v>100</v>
      </c>
      <c r="F10" s="122" t="s">
        <v>91</v>
      </c>
      <c r="G10" s="122" t="s">
        <v>489</v>
      </c>
      <c r="H10" s="123" t="s">
        <v>45</v>
      </c>
      <c r="I10" s="123" t="s">
        <v>39</v>
      </c>
      <c r="J10" s="123" t="s">
        <v>46</v>
      </c>
      <c r="K10" s="126">
        <v>23</v>
      </c>
      <c r="L10" s="127" t="s">
        <v>497</v>
      </c>
      <c r="M10" s="126" t="s">
        <v>39</v>
      </c>
      <c r="N10" s="126" t="s">
        <v>39</v>
      </c>
      <c r="O10" s="126" t="s">
        <v>39</v>
      </c>
      <c r="P10" s="126" t="s">
        <v>39</v>
      </c>
      <c r="Q10" s="126" t="s">
        <v>39</v>
      </c>
      <c r="R10" s="126" t="s">
        <v>39</v>
      </c>
      <c r="S10" s="126" t="s">
        <v>39</v>
      </c>
      <c r="T10" s="126" t="s">
        <v>39</v>
      </c>
    </row>
    <row r="11" spans="2:20" ht="51" x14ac:dyDescent="0.2">
      <c r="B11" s="122" t="s">
        <v>492</v>
      </c>
      <c r="C11" s="122" t="s">
        <v>493</v>
      </c>
      <c r="D11" s="122" t="s">
        <v>42</v>
      </c>
      <c r="E11" s="122" t="s">
        <v>100</v>
      </c>
      <c r="F11" s="122" t="s">
        <v>167</v>
      </c>
      <c r="G11" s="122" t="s">
        <v>489</v>
      </c>
      <c r="H11" s="123" t="s">
        <v>45</v>
      </c>
      <c r="I11" s="123" t="s">
        <v>39</v>
      </c>
      <c r="J11" s="123" t="s">
        <v>46</v>
      </c>
      <c r="K11" s="126">
        <v>23</v>
      </c>
      <c r="L11" s="127" t="s">
        <v>497</v>
      </c>
      <c r="M11" s="126" t="s">
        <v>39</v>
      </c>
      <c r="N11" s="126" t="s">
        <v>39</v>
      </c>
      <c r="O11" s="126" t="s">
        <v>39</v>
      </c>
      <c r="P11" s="126" t="s">
        <v>39</v>
      </c>
      <c r="Q11" s="126" t="s">
        <v>39</v>
      </c>
      <c r="R11" s="126" t="s">
        <v>39</v>
      </c>
      <c r="S11" s="126" t="s">
        <v>39</v>
      </c>
      <c r="T11" s="126" t="s">
        <v>39</v>
      </c>
    </row>
    <row r="12" spans="2:20" ht="51" x14ac:dyDescent="0.2">
      <c r="B12" s="122" t="s">
        <v>494</v>
      </c>
      <c r="C12" s="95" t="s">
        <v>495</v>
      </c>
      <c r="D12" s="122" t="s">
        <v>113</v>
      </c>
      <c r="E12" s="122" t="s">
        <v>100</v>
      </c>
      <c r="F12" s="122" t="s">
        <v>434</v>
      </c>
      <c r="G12" s="122" t="s">
        <v>489</v>
      </c>
      <c r="H12" s="123" t="s">
        <v>45</v>
      </c>
      <c r="I12" s="123" t="s">
        <v>39</v>
      </c>
      <c r="J12" s="123" t="s">
        <v>46</v>
      </c>
      <c r="K12" s="126">
        <v>23</v>
      </c>
      <c r="L12" s="127" t="s">
        <v>497</v>
      </c>
      <c r="M12" s="126" t="s">
        <v>39</v>
      </c>
      <c r="N12" s="126" t="s">
        <v>39</v>
      </c>
      <c r="O12" s="126" t="s">
        <v>39</v>
      </c>
      <c r="P12" s="126" t="s">
        <v>39</v>
      </c>
      <c r="Q12" s="126" t="s">
        <v>39</v>
      </c>
      <c r="R12" s="126" t="s">
        <v>39</v>
      </c>
      <c r="S12" s="126" t="s">
        <v>39</v>
      </c>
      <c r="T12" s="126" t="s">
        <v>39</v>
      </c>
    </row>
    <row r="13" spans="2:20" x14ac:dyDescent="0.2">
      <c r="B13" s="13"/>
      <c r="C13" s="2"/>
    </row>
    <row r="14" spans="2:20" x14ac:dyDescent="0.2">
      <c r="B14" s="13" t="s">
        <v>420</v>
      </c>
      <c r="C14" s="2" t="s">
        <v>421</v>
      </c>
    </row>
    <row r="16" spans="2:20" ht="102" x14ac:dyDescent="0.2">
      <c r="B16" s="139" t="s">
        <v>10</v>
      </c>
      <c r="C16" s="139" t="s">
        <v>22</v>
      </c>
      <c r="D16" s="139" t="s">
        <v>23</v>
      </c>
      <c r="E16" s="139" t="s">
        <v>24</v>
      </c>
      <c r="F16" s="139" t="s">
        <v>25</v>
      </c>
      <c r="G16" s="139" t="s">
        <v>26</v>
      </c>
      <c r="H16" s="139" t="s">
        <v>27</v>
      </c>
      <c r="I16" s="139" t="s">
        <v>28</v>
      </c>
      <c r="J16" s="24" t="s">
        <v>29</v>
      </c>
      <c r="K16" s="139" t="s">
        <v>64</v>
      </c>
      <c r="L16" s="139" t="s">
        <v>65</v>
      </c>
      <c r="M16" s="139" t="s">
        <v>66</v>
      </c>
      <c r="N16" s="139" t="s">
        <v>67</v>
      </c>
      <c r="O16" s="139" t="s">
        <v>51</v>
      </c>
      <c r="P16" s="139" t="s">
        <v>68</v>
      </c>
      <c r="Q16" s="139" t="s">
        <v>53</v>
      </c>
      <c r="R16" s="139" t="s">
        <v>69</v>
      </c>
      <c r="S16" s="139" t="s">
        <v>55</v>
      </c>
      <c r="T16" s="139" t="s">
        <v>70</v>
      </c>
    </row>
    <row r="17" spans="2:20" ht="38.25" x14ac:dyDescent="0.2">
      <c r="B17" s="122" t="s">
        <v>422</v>
      </c>
      <c r="C17" s="122" t="s">
        <v>423</v>
      </c>
      <c r="D17" s="122" t="s">
        <v>104</v>
      </c>
      <c r="E17" s="122" t="s">
        <v>100</v>
      </c>
      <c r="F17" s="122" t="s">
        <v>424</v>
      </c>
      <c r="G17" s="122" t="s">
        <v>425</v>
      </c>
      <c r="H17" s="123" t="s">
        <v>45</v>
      </c>
      <c r="I17" s="159" t="s">
        <v>39</v>
      </c>
      <c r="J17" s="123" t="s">
        <v>46</v>
      </c>
      <c r="K17" s="126">
        <v>22</v>
      </c>
      <c r="L17" s="131" t="s">
        <v>443</v>
      </c>
      <c r="M17" s="126" t="s">
        <v>39</v>
      </c>
      <c r="N17" s="80" t="s">
        <v>39</v>
      </c>
      <c r="O17" s="126" t="s">
        <v>39</v>
      </c>
      <c r="P17" s="126" t="s">
        <v>39</v>
      </c>
      <c r="Q17" s="126" t="s">
        <v>39</v>
      </c>
      <c r="R17" s="126" t="s">
        <v>39</v>
      </c>
      <c r="S17" s="126" t="s">
        <v>39</v>
      </c>
      <c r="T17" s="126" t="s">
        <v>39</v>
      </c>
    </row>
    <row r="18" spans="2:20" ht="38.25" x14ac:dyDescent="0.2">
      <c r="B18" s="122" t="s">
        <v>426</v>
      </c>
      <c r="C18" s="122" t="s">
        <v>427</v>
      </c>
      <c r="D18" s="122" t="s">
        <v>108</v>
      </c>
      <c r="E18" s="122" t="s">
        <v>100</v>
      </c>
      <c r="F18" s="122" t="s">
        <v>109</v>
      </c>
      <c r="G18" s="122" t="s">
        <v>425</v>
      </c>
      <c r="H18" s="123" t="s">
        <v>45</v>
      </c>
      <c r="I18" s="123" t="s">
        <v>39</v>
      </c>
      <c r="J18" s="123" t="s">
        <v>46</v>
      </c>
      <c r="K18" s="126">
        <v>22</v>
      </c>
      <c r="L18" s="127" t="s">
        <v>443</v>
      </c>
      <c r="M18" s="126" t="s">
        <v>39</v>
      </c>
      <c r="N18" s="126" t="s">
        <v>39</v>
      </c>
      <c r="O18" s="126" t="s">
        <v>39</v>
      </c>
      <c r="P18" s="126" t="s">
        <v>39</v>
      </c>
      <c r="Q18" s="126" t="s">
        <v>39</v>
      </c>
      <c r="R18" s="126" t="s">
        <v>39</v>
      </c>
      <c r="S18" s="126" t="s">
        <v>39</v>
      </c>
      <c r="T18" s="126" t="s">
        <v>39</v>
      </c>
    </row>
    <row r="19" spans="2:20" ht="51" x14ac:dyDescent="0.2">
      <c r="B19" s="122" t="s">
        <v>428</v>
      </c>
      <c r="C19" s="122" t="s">
        <v>429</v>
      </c>
      <c r="D19" s="122" t="s">
        <v>90</v>
      </c>
      <c r="E19" s="122" t="s">
        <v>100</v>
      </c>
      <c r="F19" s="122" t="s">
        <v>91</v>
      </c>
      <c r="G19" s="122" t="s">
        <v>435</v>
      </c>
      <c r="H19" s="123" t="s">
        <v>45</v>
      </c>
      <c r="I19" s="123" t="s">
        <v>39</v>
      </c>
      <c r="J19" s="123" t="s">
        <v>46</v>
      </c>
      <c r="K19" s="126">
        <v>22</v>
      </c>
      <c r="L19" s="127" t="s">
        <v>443</v>
      </c>
      <c r="M19" s="126" t="s">
        <v>39</v>
      </c>
      <c r="N19" s="126" t="s">
        <v>39</v>
      </c>
      <c r="O19" s="126" t="s">
        <v>39</v>
      </c>
      <c r="P19" s="126" t="s">
        <v>39</v>
      </c>
      <c r="Q19" s="126" t="s">
        <v>39</v>
      </c>
      <c r="R19" s="126" t="s">
        <v>39</v>
      </c>
      <c r="S19" s="126" t="s">
        <v>39</v>
      </c>
      <c r="T19" s="126" t="s">
        <v>39</v>
      </c>
    </row>
    <row r="20" spans="2:20" ht="63.75" x14ac:dyDescent="0.2">
      <c r="B20" s="122" t="s">
        <v>430</v>
      </c>
      <c r="C20" s="95" t="s">
        <v>431</v>
      </c>
      <c r="D20" s="122" t="s">
        <v>42</v>
      </c>
      <c r="E20" s="122" t="s">
        <v>100</v>
      </c>
      <c r="F20" s="122" t="s">
        <v>167</v>
      </c>
      <c r="G20" s="122" t="s">
        <v>425</v>
      </c>
      <c r="H20" s="123" t="s">
        <v>45</v>
      </c>
      <c r="I20" s="123" t="s">
        <v>39</v>
      </c>
      <c r="J20" s="123" t="s">
        <v>46</v>
      </c>
      <c r="K20" s="126">
        <v>22</v>
      </c>
      <c r="L20" s="127" t="s">
        <v>443</v>
      </c>
      <c r="M20" s="126" t="s">
        <v>39</v>
      </c>
      <c r="N20" s="126" t="s">
        <v>39</v>
      </c>
      <c r="O20" s="126" t="s">
        <v>39</v>
      </c>
      <c r="P20" s="126" t="s">
        <v>39</v>
      </c>
      <c r="Q20" s="126" t="s">
        <v>39</v>
      </c>
      <c r="R20" s="126" t="s">
        <v>39</v>
      </c>
      <c r="S20" s="126" t="s">
        <v>39</v>
      </c>
      <c r="T20" s="126" t="s">
        <v>39</v>
      </c>
    </row>
    <row r="21" spans="2:20" ht="63.75" x14ac:dyDescent="0.2">
      <c r="B21" s="122" t="s">
        <v>432</v>
      </c>
      <c r="C21" s="122" t="s">
        <v>433</v>
      </c>
      <c r="D21" s="122" t="s">
        <v>113</v>
      </c>
      <c r="E21" s="122" t="s">
        <v>100</v>
      </c>
      <c r="F21" s="122" t="s">
        <v>434</v>
      </c>
      <c r="G21" s="122" t="s">
        <v>425</v>
      </c>
      <c r="H21" s="123" t="s">
        <v>45</v>
      </c>
      <c r="I21" s="123" t="s">
        <v>39</v>
      </c>
      <c r="J21" s="123" t="s">
        <v>46</v>
      </c>
      <c r="K21" s="126">
        <v>22</v>
      </c>
      <c r="L21" s="127" t="s">
        <v>443</v>
      </c>
      <c r="M21" s="126" t="s">
        <v>39</v>
      </c>
      <c r="N21" s="126" t="s">
        <v>39</v>
      </c>
      <c r="O21" s="126" t="s">
        <v>39</v>
      </c>
      <c r="P21" s="126" t="s">
        <v>39</v>
      </c>
      <c r="Q21" s="126" t="s">
        <v>39</v>
      </c>
      <c r="R21" s="126" t="s">
        <v>39</v>
      </c>
      <c r="S21" s="126" t="s">
        <v>39</v>
      </c>
      <c r="T21" s="126" t="s">
        <v>39</v>
      </c>
    </row>
    <row r="22" spans="2:20" x14ac:dyDescent="0.2">
      <c r="B22" s="13"/>
      <c r="C22" s="2"/>
    </row>
    <row r="23" spans="2:20" x14ac:dyDescent="0.2">
      <c r="B23" s="13" t="s">
        <v>97</v>
      </c>
      <c r="C23" s="2" t="s">
        <v>98</v>
      </c>
    </row>
    <row r="25" spans="2:20" ht="102" x14ac:dyDescent="0.2">
      <c r="B25" s="20" t="s">
        <v>10</v>
      </c>
      <c r="C25" s="20" t="s">
        <v>22</v>
      </c>
      <c r="D25" s="20" t="s">
        <v>23</v>
      </c>
      <c r="E25" s="20" t="s">
        <v>24</v>
      </c>
      <c r="F25" s="20" t="s">
        <v>25</v>
      </c>
      <c r="G25" s="20" t="s">
        <v>26</v>
      </c>
      <c r="H25" s="20" t="s">
        <v>27</v>
      </c>
      <c r="I25" s="20" t="s">
        <v>28</v>
      </c>
      <c r="J25" s="14" t="s">
        <v>29</v>
      </c>
      <c r="K25" s="20" t="s">
        <v>64</v>
      </c>
      <c r="L25" s="20" t="s">
        <v>65</v>
      </c>
      <c r="M25" s="20" t="s">
        <v>66</v>
      </c>
      <c r="N25" s="20" t="s">
        <v>67</v>
      </c>
      <c r="O25" s="20" t="s">
        <v>51</v>
      </c>
      <c r="P25" s="20" t="s">
        <v>68</v>
      </c>
      <c r="Q25" s="20" t="s">
        <v>53</v>
      </c>
      <c r="R25" s="20" t="s">
        <v>69</v>
      </c>
      <c r="S25" s="20" t="s">
        <v>55</v>
      </c>
      <c r="T25" s="20" t="s">
        <v>70</v>
      </c>
    </row>
    <row r="26" spans="2:20" ht="63.75" x14ac:dyDescent="0.2">
      <c r="B26" s="9" t="s">
        <v>99</v>
      </c>
      <c r="C26" s="9" t="s">
        <v>145</v>
      </c>
      <c r="D26" s="9" t="s">
        <v>42</v>
      </c>
      <c r="E26" s="9" t="s">
        <v>100</v>
      </c>
      <c r="F26" s="9" t="s">
        <v>87</v>
      </c>
      <c r="G26" s="9" t="s">
        <v>101</v>
      </c>
      <c r="H26" s="11" t="s">
        <v>45</v>
      </c>
      <c r="I26" s="11" t="s">
        <v>39</v>
      </c>
      <c r="J26" s="11" t="s">
        <v>46</v>
      </c>
      <c r="K26" s="17">
        <v>24</v>
      </c>
      <c r="L26" s="18" t="s">
        <v>115</v>
      </c>
      <c r="M26" s="17">
        <v>2</v>
      </c>
      <c r="N26" s="18" t="s">
        <v>116</v>
      </c>
      <c r="O26" s="17" t="s">
        <v>39</v>
      </c>
      <c r="P26" s="17" t="s">
        <v>39</v>
      </c>
      <c r="Q26" s="17" t="s">
        <v>39</v>
      </c>
      <c r="R26" s="17" t="s">
        <v>39</v>
      </c>
      <c r="S26" s="17" t="s">
        <v>39</v>
      </c>
      <c r="T26" s="17" t="s">
        <v>39</v>
      </c>
    </row>
    <row r="27" spans="2:20" ht="63.75" x14ac:dyDescent="0.2">
      <c r="B27" s="9" t="s">
        <v>102</v>
      </c>
      <c r="C27" s="9" t="s">
        <v>103</v>
      </c>
      <c r="D27" s="9" t="s">
        <v>146</v>
      </c>
      <c r="E27" s="9" t="s">
        <v>100</v>
      </c>
      <c r="F27" s="9" t="s">
        <v>105</v>
      </c>
      <c r="G27" s="9" t="s">
        <v>101</v>
      </c>
      <c r="H27" s="11" t="s">
        <v>45</v>
      </c>
      <c r="I27" s="11" t="s">
        <v>39</v>
      </c>
      <c r="J27" s="11" t="s">
        <v>46</v>
      </c>
      <c r="K27" s="17">
        <v>24</v>
      </c>
      <c r="L27" s="18" t="s">
        <v>115</v>
      </c>
      <c r="M27" s="17" t="s">
        <v>39</v>
      </c>
      <c r="N27" s="17" t="s">
        <v>39</v>
      </c>
      <c r="O27" s="17" t="s">
        <v>39</v>
      </c>
      <c r="P27" s="17" t="s">
        <v>39</v>
      </c>
      <c r="Q27" s="17" t="s">
        <v>39</v>
      </c>
      <c r="R27" s="17" t="s">
        <v>39</v>
      </c>
      <c r="S27" s="17" t="s">
        <v>39</v>
      </c>
      <c r="T27" s="17" t="s">
        <v>39</v>
      </c>
    </row>
    <row r="28" spans="2:20" ht="63.75" x14ac:dyDescent="0.2">
      <c r="B28" s="9" t="s">
        <v>106</v>
      </c>
      <c r="C28" s="9" t="s">
        <v>107</v>
      </c>
      <c r="D28" s="9" t="s">
        <v>108</v>
      </c>
      <c r="E28" s="9" t="s">
        <v>100</v>
      </c>
      <c r="F28" s="9" t="s">
        <v>109</v>
      </c>
      <c r="G28" s="9" t="s">
        <v>101</v>
      </c>
      <c r="H28" s="11" t="s">
        <v>45</v>
      </c>
      <c r="I28" s="11" t="s">
        <v>39</v>
      </c>
      <c r="J28" s="11" t="s">
        <v>46</v>
      </c>
      <c r="K28" s="17">
        <v>24</v>
      </c>
      <c r="L28" s="18" t="s">
        <v>115</v>
      </c>
      <c r="M28" s="17" t="s">
        <v>39</v>
      </c>
      <c r="N28" s="17" t="s">
        <v>39</v>
      </c>
      <c r="O28" s="17" t="s">
        <v>39</v>
      </c>
      <c r="P28" s="17" t="s">
        <v>39</v>
      </c>
      <c r="Q28" s="17" t="s">
        <v>39</v>
      </c>
      <c r="R28" s="17" t="s">
        <v>39</v>
      </c>
      <c r="S28" s="17" t="s">
        <v>39</v>
      </c>
      <c r="T28" s="17" t="s">
        <v>39</v>
      </c>
    </row>
    <row r="29" spans="2:20" ht="76.5" x14ac:dyDescent="0.2">
      <c r="B29" s="9" t="s">
        <v>110</v>
      </c>
      <c r="C29" s="9" t="s">
        <v>111</v>
      </c>
      <c r="D29" s="9" t="s">
        <v>90</v>
      </c>
      <c r="E29" s="9" t="s">
        <v>100</v>
      </c>
      <c r="F29" s="9" t="s">
        <v>91</v>
      </c>
      <c r="G29" s="9" t="s">
        <v>101</v>
      </c>
      <c r="H29" s="11" t="s">
        <v>45</v>
      </c>
      <c r="I29" s="11" t="s">
        <v>39</v>
      </c>
      <c r="J29" s="11" t="s">
        <v>46</v>
      </c>
      <c r="K29" s="17">
        <v>24</v>
      </c>
      <c r="L29" s="18" t="s">
        <v>115</v>
      </c>
      <c r="M29" s="17" t="s">
        <v>39</v>
      </c>
      <c r="N29" s="17" t="s">
        <v>39</v>
      </c>
      <c r="O29" s="17" t="s">
        <v>39</v>
      </c>
      <c r="P29" s="17" t="s">
        <v>39</v>
      </c>
      <c r="Q29" s="17" t="s">
        <v>39</v>
      </c>
      <c r="R29" s="17" t="s">
        <v>39</v>
      </c>
      <c r="S29" s="17" t="s">
        <v>39</v>
      </c>
      <c r="T29" s="17" t="s">
        <v>39</v>
      </c>
    </row>
    <row r="30" spans="2:20" ht="63.75" x14ac:dyDescent="0.2">
      <c r="B30" s="9" t="s">
        <v>112</v>
      </c>
      <c r="C30" s="9" t="s">
        <v>120</v>
      </c>
      <c r="D30" s="9" t="s">
        <v>113</v>
      </c>
      <c r="E30" s="9" t="s">
        <v>100</v>
      </c>
      <c r="F30" s="9" t="s">
        <v>114</v>
      </c>
      <c r="G30" s="9" t="s">
        <v>101</v>
      </c>
      <c r="H30" s="11" t="s">
        <v>45</v>
      </c>
      <c r="I30" s="11" t="s">
        <v>39</v>
      </c>
      <c r="J30" s="11" t="s">
        <v>46</v>
      </c>
      <c r="K30" s="17">
        <v>24</v>
      </c>
      <c r="L30" s="18" t="s">
        <v>115</v>
      </c>
      <c r="M30" s="17" t="s">
        <v>39</v>
      </c>
      <c r="N30" s="17" t="s">
        <v>39</v>
      </c>
      <c r="O30" s="17" t="s">
        <v>39</v>
      </c>
      <c r="P30" s="17" t="s">
        <v>39</v>
      </c>
      <c r="Q30" s="17" t="s">
        <v>39</v>
      </c>
      <c r="R30" s="17" t="s">
        <v>39</v>
      </c>
      <c r="S30" s="17" t="s">
        <v>39</v>
      </c>
      <c r="T30" s="17" t="s">
        <v>39</v>
      </c>
    </row>
    <row r="31" spans="2:20" x14ac:dyDescent="0.2">
      <c r="B31" s="16"/>
    </row>
    <row r="32" spans="2:20" x14ac:dyDescent="0.2">
      <c r="B32" s="13" t="s">
        <v>147</v>
      </c>
      <c r="C32" s="2" t="s">
        <v>148</v>
      </c>
    </row>
    <row r="33" spans="2:20" x14ac:dyDescent="0.2">
      <c r="B33" s="13" t="s">
        <v>150</v>
      </c>
      <c r="C33" s="2" t="s">
        <v>149</v>
      </c>
    </row>
    <row r="34" spans="2:20" x14ac:dyDescent="0.2">
      <c r="B34" s="13" t="s">
        <v>151</v>
      </c>
      <c r="C34" s="2" t="s">
        <v>152</v>
      </c>
    </row>
    <row r="36" spans="2:20" ht="102" x14ac:dyDescent="0.2">
      <c r="B36" s="49" t="s">
        <v>10</v>
      </c>
      <c r="C36" s="49" t="s">
        <v>22</v>
      </c>
      <c r="D36" s="49" t="s">
        <v>23</v>
      </c>
      <c r="E36" s="49" t="s">
        <v>24</v>
      </c>
      <c r="F36" s="49" t="s">
        <v>25</v>
      </c>
      <c r="G36" s="49" t="s">
        <v>26</v>
      </c>
      <c r="H36" s="49" t="s">
        <v>27</v>
      </c>
      <c r="I36" s="49" t="s">
        <v>28</v>
      </c>
      <c r="J36" s="49" t="s">
        <v>29</v>
      </c>
      <c r="K36" s="49" t="s">
        <v>64</v>
      </c>
      <c r="L36" s="49" t="s">
        <v>65</v>
      </c>
      <c r="M36" s="49" t="s">
        <v>66</v>
      </c>
      <c r="N36" s="49" t="s">
        <v>67</v>
      </c>
      <c r="O36" s="49" t="s">
        <v>51</v>
      </c>
      <c r="P36" s="49" t="s">
        <v>68</v>
      </c>
      <c r="Q36" s="49" t="s">
        <v>53</v>
      </c>
      <c r="R36" s="49" t="s">
        <v>69</v>
      </c>
      <c r="S36" s="49" t="s">
        <v>55</v>
      </c>
      <c r="T36" s="49" t="s">
        <v>70</v>
      </c>
    </row>
    <row r="37" spans="2:20" ht="76.5" x14ac:dyDescent="0.2">
      <c r="B37" s="9" t="s">
        <v>153</v>
      </c>
      <c r="C37" s="9" t="s">
        <v>155</v>
      </c>
      <c r="D37" s="9" t="s">
        <v>108</v>
      </c>
      <c r="E37" s="9" t="s">
        <v>156</v>
      </c>
      <c r="F37" s="9" t="s">
        <v>109</v>
      </c>
      <c r="G37" s="9" t="s">
        <v>157</v>
      </c>
      <c r="H37" s="11" t="s">
        <v>45</v>
      </c>
      <c r="I37" s="11" t="s">
        <v>158</v>
      </c>
      <c r="J37" s="11" t="s">
        <v>46</v>
      </c>
      <c r="K37" s="17">
        <v>44</v>
      </c>
      <c r="L37" s="18" t="s">
        <v>305</v>
      </c>
      <c r="M37" s="17" t="s">
        <v>39</v>
      </c>
      <c r="N37" s="17" t="s">
        <v>39</v>
      </c>
      <c r="O37" s="17" t="s">
        <v>39</v>
      </c>
      <c r="P37" s="17" t="s">
        <v>39</v>
      </c>
      <c r="Q37" s="17" t="s">
        <v>39</v>
      </c>
      <c r="R37" s="17" t="s">
        <v>39</v>
      </c>
      <c r="S37" s="17" t="s">
        <v>39</v>
      </c>
      <c r="T37" s="17" t="s">
        <v>39</v>
      </c>
    </row>
    <row r="38" spans="2:20" ht="63.75" x14ac:dyDescent="0.2">
      <c r="B38" s="9" t="s">
        <v>154</v>
      </c>
      <c r="C38" s="9" t="s">
        <v>159</v>
      </c>
      <c r="D38" s="9" t="s">
        <v>113</v>
      </c>
      <c r="E38" s="9" t="s">
        <v>156</v>
      </c>
      <c r="F38" s="9" t="s">
        <v>114</v>
      </c>
      <c r="G38" s="9" t="s">
        <v>157</v>
      </c>
      <c r="H38" s="11" t="s">
        <v>45</v>
      </c>
      <c r="I38" s="11" t="s">
        <v>39</v>
      </c>
      <c r="J38" s="11" t="s">
        <v>46</v>
      </c>
      <c r="K38" s="17">
        <v>44</v>
      </c>
      <c r="L38" s="18" t="s">
        <v>305</v>
      </c>
      <c r="M38" s="17" t="s">
        <v>39</v>
      </c>
      <c r="N38" s="17" t="s">
        <v>39</v>
      </c>
      <c r="O38" s="17" t="s">
        <v>39</v>
      </c>
      <c r="P38" s="17" t="s">
        <v>39</v>
      </c>
      <c r="Q38" s="17" t="s">
        <v>39</v>
      </c>
      <c r="R38" s="17" t="s">
        <v>39</v>
      </c>
      <c r="S38" s="17" t="s">
        <v>39</v>
      </c>
      <c r="T38" s="17" t="s">
        <v>39</v>
      </c>
    </row>
    <row r="39" spans="2:20" x14ac:dyDescent="0.2">
      <c r="B39" s="27"/>
      <c r="C39" s="27"/>
      <c r="D39" s="27"/>
      <c r="E39" s="27"/>
      <c r="F39" s="27"/>
      <c r="G39" s="27"/>
      <c r="H39" s="29"/>
      <c r="I39" s="29"/>
      <c r="J39" s="29"/>
      <c r="K39" s="35"/>
      <c r="L39" s="27"/>
      <c r="M39" s="35"/>
      <c r="N39" s="35"/>
      <c r="O39" s="35"/>
      <c r="P39" s="35"/>
      <c r="Q39" s="35"/>
      <c r="R39" s="35"/>
      <c r="S39" s="35"/>
      <c r="T39" s="35"/>
    </row>
    <row r="40" spans="2:20" x14ac:dyDescent="0.2">
      <c r="B40" s="51" t="s">
        <v>161</v>
      </c>
      <c r="C40" s="51" t="s">
        <v>160</v>
      </c>
      <c r="D40" s="51"/>
      <c r="E40" s="51"/>
      <c r="F40" s="51"/>
    </row>
    <row r="42" spans="2:20" ht="102" x14ac:dyDescent="0.2">
      <c r="B42" s="49" t="s">
        <v>10</v>
      </c>
      <c r="C42" s="49" t="s">
        <v>22</v>
      </c>
      <c r="D42" s="49" t="s">
        <v>23</v>
      </c>
      <c r="E42" s="49" t="s">
        <v>24</v>
      </c>
      <c r="F42" s="49" t="s">
        <v>25</v>
      </c>
      <c r="G42" s="49" t="s">
        <v>26</v>
      </c>
      <c r="H42" s="49" t="s">
        <v>27</v>
      </c>
      <c r="I42" s="49" t="s">
        <v>28</v>
      </c>
      <c r="J42" s="49" t="s">
        <v>29</v>
      </c>
      <c r="K42" s="49" t="s">
        <v>64</v>
      </c>
      <c r="L42" s="49" t="s">
        <v>65</v>
      </c>
      <c r="M42" s="49" t="s">
        <v>66</v>
      </c>
      <c r="N42" s="49" t="s">
        <v>67</v>
      </c>
      <c r="O42" s="49" t="s">
        <v>51</v>
      </c>
      <c r="P42" s="49" t="s">
        <v>68</v>
      </c>
      <c r="Q42" s="49" t="s">
        <v>53</v>
      </c>
      <c r="R42" s="49" t="s">
        <v>69</v>
      </c>
      <c r="S42" s="49" t="s">
        <v>55</v>
      </c>
      <c r="T42" s="49" t="s">
        <v>70</v>
      </c>
    </row>
    <row r="43" spans="2:20" ht="114.75" x14ac:dyDescent="0.2">
      <c r="B43" s="9" t="s">
        <v>162</v>
      </c>
      <c r="C43" s="9" t="s">
        <v>164</v>
      </c>
      <c r="D43" s="9" t="s">
        <v>104</v>
      </c>
      <c r="E43" s="9" t="s">
        <v>156</v>
      </c>
      <c r="F43" s="9" t="s">
        <v>105</v>
      </c>
      <c r="G43" s="9" t="s">
        <v>165</v>
      </c>
      <c r="H43" s="11" t="s">
        <v>45</v>
      </c>
      <c r="I43" s="11" t="s">
        <v>158</v>
      </c>
      <c r="J43" s="11" t="s">
        <v>46</v>
      </c>
      <c r="K43" s="17">
        <v>34</v>
      </c>
      <c r="L43" s="18" t="s">
        <v>306</v>
      </c>
      <c r="M43" s="17" t="s">
        <v>39</v>
      </c>
      <c r="N43" s="17" t="s">
        <v>39</v>
      </c>
      <c r="O43" s="17" t="s">
        <v>39</v>
      </c>
      <c r="P43" s="17" t="s">
        <v>39</v>
      </c>
      <c r="Q43" s="17" t="s">
        <v>39</v>
      </c>
      <c r="R43" s="17" t="s">
        <v>39</v>
      </c>
      <c r="S43" s="17" t="s">
        <v>39</v>
      </c>
      <c r="T43" s="17" t="s">
        <v>39</v>
      </c>
    </row>
    <row r="44" spans="2:20" ht="114.75" x14ac:dyDescent="0.2">
      <c r="B44" s="9" t="s">
        <v>163</v>
      </c>
      <c r="C44" s="9" t="s">
        <v>166</v>
      </c>
      <c r="D44" s="9" t="s">
        <v>42</v>
      </c>
      <c r="E44" s="9" t="s">
        <v>156</v>
      </c>
      <c r="F44" s="9" t="s">
        <v>167</v>
      </c>
      <c r="G44" s="9" t="s">
        <v>165</v>
      </c>
      <c r="H44" s="11" t="s">
        <v>45</v>
      </c>
      <c r="I44" s="11" t="s">
        <v>158</v>
      </c>
      <c r="J44" s="11" t="s">
        <v>46</v>
      </c>
      <c r="K44" s="17">
        <v>34</v>
      </c>
      <c r="L44" s="18" t="s">
        <v>306</v>
      </c>
      <c r="M44" s="17" t="s">
        <v>39</v>
      </c>
      <c r="N44" s="17" t="s">
        <v>39</v>
      </c>
      <c r="O44" s="17" t="s">
        <v>39</v>
      </c>
      <c r="P44" s="17" t="s">
        <v>39</v>
      </c>
      <c r="Q44" s="17" t="s">
        <v>39</v>
      </c>
      <c r="R44" s="17" t="s">
        <v>39</v>
      </c>
      <c r="S44" s="17" t="s">
        <v>39</v>
      </c>
      <c r="T44" s="17" t="s">
        <v>39</v>
      </c>
    </row>
    <row r="46" spans="2:20" x14ac:dyDescent="0.2">
      <c r="B46" s="53" t="s">
        <v>171</v>
      </c>
      <c r="C46" s="51" t="s">
        <v>168</v>
      </c>
    </row>
    <row r="47" spans="2:20" x14ac:dyDescent="0.2">
      <c r="B47" s="53" t="s">
        <v>172</v>
      </c>
      <c r="C47" s="51" t="s">
        <v>169</v>
      </c>
    </row>
    <row r="48" spans="2:20" x14ac:dyDescent="0.2">
      <c r="B48" s="53" t="s">
        <v>173</v>
      </c>
      <c r="C48" s="51" t="s">
        <v>170</v>
      </c>
    </row>
    <row r="50" spans="2:20" ht="102" x14ac:dyDescent="0.2">
      <c r="B50" s="104" t="s">
        <v>10</v>
      </c>
      <c r="C50" s="104" t="s">
        <v>22</v>
      </c>
      <c r="D50" s="104" t="s">
        <v>23</v>
      </c>
      <c r="E50" s="104" t="s">
        <v>24</v>
      </c>
      <c r="F50" s="104" t="s">
        <v>25</v>
      </c>
      <c r="G50" s="104" t="s">
        <v>26</v>
      </c>
      <c r="H50" s="104" t="s">
        <v>27</v>
      </c>
      <c r="I50" s="104" t="s">
        <v>28</v>
      </c>
      <c r="J50" s="104" t="s">
        <v>29</v>
      </c>
      <c r="K50" s="104" t="s">
        <v>64</v>
      </c>
      <c r="L50" s="104" t="s">
        <v>65</v>
      </c>
      <c r="M50" s="104" t="s">
        <v>66</v>
      </c>
      <c r="N50" s="104" t="s">
        <v>67</v>
      </c>
      <c r="O50" s="104" t="s">
        <v>51</v>
      </c>
      <c r="P50" s="104" t="s">
        <v>68</v>
      </c>
      <c r="Q50" s="104" t="s">
        <v>53</v>
      </c>
      <c r="R50" s="104" t="s">
        <v>69</v>
      </c>
      <c r="S50" s="104" t="s">
        <v>55</v>
      </c>
      <c r="T50" s="104" t="s">
        <v>70</v>
      </c>
    </row>
    <row r="51" spans="2:20" ht="63.75" x14ac:dyDescent="0.2">
      <c r="B51" s="87" t="s">
        <v>174</v>
      </c>
      <c r="C51" s="87" t="s">
        <v>178</v>
      </c>
      <c r="D51" s="87" t="s">
        <v>179</v>
      </c>
      <c r="E51" s="87" t="s">
        <v>180</v>
      </c>
      <c r="F51" s="87" t="s">
        <v>109</v>
      </c>
      <c r="G51" s="87" t="s">
        <v>181</v>
      </c>
      <c r="H51" s="88" t="s">
        <v>45</v>
      </c>
      <c r="I51" s="88" t="s">
        <v>39</v>
      </c>
      <c r="J51" s="88" t="s">
        <v>46</v>
      </c>
      <c r="K51" s="47">
        <v>27</v>
      </c>
      <c r="L51" s="281" t="s">
        <v>307</v>
      </c>
      <c r="M51" s="47">
        <v>50</v>
      </c>
      <c r="N51" s="41" t="s">
        <v>308</v>
      </c>
      <c r="O51" s="47" t="s">
        <v>39</v>
      </c>
      <c r="P51" s="47" t="s">
        <v>39</v>
      </c>
      <c r="Q51" s="47" t="s">
        <v>39</v>
      </c>
      <c r="R51" s="47" t="s">
        <v>39</v>
      </c>
      <c r="S51" s="47" t="s">
        <v>39</v>
      </c>
      <c r="T51" s="47" t="s">
        <v>39</v>
      </c>
    </row>
    <row r="52" spans="2:20" ht="51" x14ac:dyDescent="0.2">
      <c r="B52" s="87" t="s">
        <v>175</v>
      </c>
      <c r="C52" s="87" t="s">
        <v>182</v>
      </c>
      <c r="D52" s="87" t="s">
        <v>42</v>
      </c>
      <c r="E52" s="87" t="s">
        <v>180</v>
      </c>
      <c r="F52" s="87" t="s">
        <v>167</v>
      </c>
      <c r="G52" s="87" t="s">
        <v>181</v>
      </c>
      <c r="H52" s="88" t="s">
        <v>45</v>
      </c>
      <c r="I52" s="88" t="s">
        <v>39</v>
      </c>
      <c r="J52" s="88" t="s">
        <v>46</v>
      </c>
      <c r="K52" s="47">
        <v>27</v>
      </c>
      <c r="L52" s="281" t="s">
        <v>307</v>
      </c>
      <c r="M52" s="47">
        <v>2</v>
      </c>
      <c r="N52" s="41" t="s">
        <v>309</v>
      </c>
      <c r="O52" s="47" t="s">
        <v>39</v>
      </c>
      <c r="P52" s="47" t="s">
        <v>39</v>
      </c>
      <c r="Q52" s="47" t="s">
        <v>39</v>
      </c>
      <c r="R52" s="47" t="s">
        <v>39</v>
      </c>
      <c r="S52" s="47" t="s">
        <v>39</v>
      </c>
      <c r="T52" s="47" t="s">
        <v>39</v>
      </c>
    </row>
    <row r="53" spans="2:20" ht="51" x14ac:dyDescent="0.2">
      <c r="B53" s="87" t="s">
        <v>176</v>
      </c>
      <c r="C53" s="87" t="s">
        <v>515</v>
      </c>
      <c r="D53" s="87" t="s">
        <v>516</v>
      </c>
      <c r="E53" s="87" t="s">
        <v>180</v>
      </c>
      <c r="F53" s="87" t="s">
        <v>114</v>
      </c>
      <c r="G53" s="87" t="s">
        <v>181</v>
      </c>
      <c r="H53" s="88" t="s">
        <v>45</v>
      </c>
      <c r="I53" s="88" t="s">
        <v>39</v>
      </c>
      <c r="J53" s="88" t="s">
        <v>46</v>
      </c>
      <c r="K53" s="47">
        <v>27</v>
      </c>
      <c r="L53" s="281" t="s">
        <v>307</v>
      </c>
      <c r="M53" s="47" t="s">
        <v>39</v>
      </c>
      <c r="N53" s="47" t="s">
        <v>39</v>
      </c>
      <c r="O53" s="47" t="s">
        <v>39</v>
      </c>
      <c r="P53" s="47" t="s">
        <v>39</v>
      </c>
      <c r="Q53" s="47" t="s">
        <v>39</v>
      </c>
      <c r="R53" s="47" t="s">
        <v>39</v>
      </c>
      <c r="S53" s="47" t="s">
        <v>39</v>
      </c>
      <c r="T53" s="47" t="s">
        <v>39</v>
      </c>
    </row>
    <row r="54" spans="2:20" ht="51" x14ac:dyDescent="0.2">
      <c r="B54" s="87" t="s">
        <v>177</v>
      </c>
      <c r="C54" s="87" t="s">
        <v>184</v>
      </c>
      <c r="D54" s="87" t="s">
        <v>185</v>
      </c>
      <c r="E54" s="87" t="s">
        <v>180</v>
      </c>
      <c r="F54" s="87" t="s">
        <v>91</v>
      </c>
      <c r="G54" s="87" t="s">
        <v>181</v>
      </c>
      <c r="H54" s="88" t="s">
        <v>45</v>
      </c>
      <c r="I54" s="88" t="s">
        <v>39</v>
      </c>
      <c r="J54" s="88" t="s">
        <v>46</v>
      </c>
      <c r="K54" s="47">
        <v>27</v>
      </c>
      <c r="L54" s="281" t="s">
        <v>307</v>
      </c>
      <c r="M54" s="47" t="s">
        <v>39</v>
      </c>
      <c r="N54" s="47" t="s">
        <v>39</v>
      </c>
      <c r="O54" s="47" t="s">
        <v>39</v>
      </c>
      <c r="P54" s="47" t="s">
        <v>39</v>
      </c>
      <c r="Q54" s="47" t="s">
        <v>39</v>
      </c>
      <c r="R54" s="47" t="s">
        <v>39</v>
      </c>
      <c r="S54" s="47" t="s">
        <v>39</v>
      </c>
      <c r="T54" s="47" t="s">
        <v>39</v>
      </c>
    </row>
    <row r="56" spans="2:20" x14ac:dyDescent="0.2">
      <c r="B56" s="53" t="s">
        <v>188</v>
      </c>
      <c r="C56" s="51" t="s">
        <v>186</v>
      </c>
    </row>
    <row r="57" spans="2:20" x14ac:dyDescent="0.2">
      <c r="B57" s="53" t="s">
        <v>189</v>
      </c>
      <c r="C57" s="51" t="s">
        <v>187</v>
      </c>
    </row>
    <row r="59" spans="2:20" ht="102" x14ac:dyDescent="0.2">
      <c r="B59" s="49" t="s">
        <v>10</v>
      </c>
      <c r="C59" s="49" t="s">
        <v>22</v>
      </c>
      <c r="D59" s="49" t="s">
        <v>23</v>
      </c>
      <c r="E59" s="49" t="s">
        <v>24</v>
      </c>
      <c r="F59" s="49" t="s">
        <v>25</v>
      </c>
      <c r="G59" s="49" t="s">
        <v>26</v>
      </c>
      <c r="H59" s="49" t="s">
        <v>27</v>
      </c>
      <c r="I59" s="49" t="s">
        <v>28</v>
      </c>
      <c r="J59" s="49" t="s">
        <v>29</v>
      </c>
      <c r="K59" s="50" t="s">
        <v>64</v>
      </c>
      <c r="L59" s="50" t="s">
        <v>65</v>
      </c>
      <c r="M59" s="50" t="s">
        <v>66</v>
      </c>
      <c r="N59" s="50" t="s">
        <v>67</v>
      </c>
      <c r="O59" s="50" t="s">
        <v>51</v>
      </c>
      <c r="P59" s="50" t="s">
        <v>68</v>
      </c>
      <c r="Q59" s="50" t="s">
        <v>53</v>
      </c>
      <c r="R59" s="50" t="s">
        <v>69</v>
      </c>
      <c r="S59" s="50" t="s">
        <v>55</v>
      </c>
      <c r="T59" s="50" t="s">
        <v>70</v>
      </c>
    </row>
    <row r="60" spans="2:20" ht="51" x14ac:dyDescent="0.2">
      <c r="B60" s="9" t="s">
        <v>190</v>
      </c>
      <c r="C60" s="9" t="s">
        <v>195</v>
      </c>
      <c r="D60" s="9" t="s">
        <v>113</v>
      </c>
      <c r="E60" s="9" t="s">
        <v>180</v>
      </c>
      <c r="F60" s="9" t="s">
        <v>114</v>
      </c>
      <c r="G60" s="9" t="s">
        <v>183</v>
      </c>
      <c r="H60" s="11" t="s">
        <v>45</v>
      </c>
      <c r="I60" s="11" t="s">
        <v>39</v>
      </c>
      <c r="J60" s="11" t="s">
        <v>46</v>
      </c>
      <c r="K60" s="17">
        <v>26</v>
      </c>
      <c r="L60" s="18" t="s">
        <v>311</v>
      </c>
      <c r="M60" s="17" t="s">
        <v>39</v>
      </c>
      <c r="N60" s="17" t="s">
        <v>39</v>
      </c>
      <c r="O60" s="17" t="s">
        <v>39</v>
      </c>
      <c r="P60" s="17" t="s">
        <v>39</v>
      </c>
      <c r="Q60" s="17" t="s">
        <v>39</v>
      </c>
      <c r="R60" s="17" t="s">
        <v>39</v>
      </c>
      <c r="S60" s="17" t="s">
        <v>39</v>
      </c>
      <c r="T60" s="17" t="s">
        <v>39</v>
      </c>
    </row>
    <row r="61" spans="2:20" ht="51" x14ac:dyDescent="0.2">
      <c r="B61" s="9" t="s">
        <v>191</v>
      </c>
      <c r="C61" s="9" t="s">
        <v>196</v>
      </c>
      <c r="D61" s="9" t="s">
        <v>42</v>
      </c>
      <c r="E61" s="9" t="s">
        <v>180</v>
      </c>
      <c r="F61" s="9" t="s">
        <v>167</v>
      </c>
      <c r="G61" s="9" t="s">
        <v>183</v>
      </c>
      <c r="H61" s="11" t="s">
        <v>45</v>
      </c>
      <c r="I61" s="11" t="s">
        <v>39</v>
      </c>
      <c r="J61" s="11" t="s">
        <v>46</v>
      </c>
      <c r="K61" s="17">
        <v>25</v>
      </c>
      <c r="L61" s="18" t="s">
        <v>310</v>
      </c>
      <c r="M61" s="17">
        <v>26</v>
      </c>
      <c r="N61" s="18" t="s">
        <v>311</v>
      </c>
      <c r="O61" s="17" t="s">
        <v>39</v>
      </c>
      <c r="P61" s="17" t="s">
        <v>39</v>
      </c>
      <c r="Q61" s="17" t="s">
        <v>39</v>
      </c>
      <c r="R61" s="17" t="s">
        <v>39</v>
      </c>
      <c r="S61" s="17" t="s">
        <v>39</v>
      </c>
      <c r="T61" s="17" t="s">
        <v>39</v>
      </c>
    </row>
    <row r="62" spans="2:20" ht="51" x14ac:dyDescent="0.2">
      <c r="B62" s="9" t="s">
        <v>192</v>
      </c>
      <c r="C62" s="9" t="s">
        <v>197</v>
      </c>
      <c r="D62" s="9" t="s">
        <v>104</v>
      </c>
      <c r="E62" s="9" t="s">
        <v>180</v>
      </c>
      <c r="F62" s="9" t="s">
        <v>105</v>
      </c>
      <c r="G62" s="9" t="s">
        <v>183</v>
      </c>
      <c r="H62" s="11" t="s">
        <v>45</v>
      </c>
      <c r="I62" s="11" t="s">
        <v>39</v>
      </c>
      <c r="J62" s="11" t="s">
        <v>46</v>
      </c>
      <c r="K62" s="17">
        <v>26</v>
      </c>
      <c r="L62" s="18" t="s">
        <v>311</v>
      </c>
      <c r="M62" s="17" t="s">
        <v>39</v>
      </c>
      <c r="N62" s="80" t="s">
        <v>39</v>
      </c>
      <c r="O62" s="17" t="s">
        <v>39</v>
      </c>
      <c r="P62" s="17" t="s">
        <v>39</v>
      </c>
      <c r="Q62" s="17" t="s">
        <v>39</v>
      </c>
      <c r="R62" s="17" t="s">
        <v>39</v>
      </c>
      <c r="S62" s="17" t="s">
        <v>39</v>
      </c>
      <c r="T62" s="17" t="s">
        <v>39</v>
      </c>
    </row>
    <row r="63" spans="2:20" ht="51" x14ac:dyDescent="0.2">
      <c r="B63" s="9" t="s">
        <v>193</v>
      </c>
      <c r="C63" s="9" t="s">
        <v>198</v>
      </c>
      <c r="D63" s="9" t="s">
        <v>108</v>
      </c>
      <c r="E63" s="9" t="s">
        <v>180</v>
      </c>
      <c r="F63" s="9" t="s">
        <v>109</v>
      </c>
      <c r="G63" s="9" t="s">
        <v>183</v>
      </c>
      <c r="H63" s="11" t="s">
        <v>45</v>
      </c>
      <c r="I63" s="11" t="s">
        <v>39</v>
      </c>
      <c r="J63" s="11" t="s">
        <v>46</v>
      </c>
      <c r="K63" s="17">
        <v>26</v>
      </c>
      <c r="L63" s="18" t="s">
        <v>311</v>
      </c>
      <c r="M63" s="17">
        <v>25</v>
      </c>
      <c r="N63" s="82" t="s">
        <v>310</v>
      </c>
      <c r="O63" s="17" t="s">
        <v>39</v>
      </c>
      <c r="P63" s="17" t="s">
        <v>39</v>
      </c>
      <c r="Q63" s="17" t="s">
        <v>39</v>
      </c>
      <c r="R63" s="17" t="s">
        <v>39</v>
      </c>
      <c r="S63" s="17" t="s">
        <v>39</v>
      </c>
      <c r="T63" s="17" t="s">
        <v>39</v>
      </c>
    </row>
    <row r="64" spans="2:20" ht="51" x14ac:dyDescent="0.2">
      <c r="B64" s="9" t="s">
        <v>194</v>
      </c>
      <c r="C64" s="9" t="s">
        <v>199</v>
      </c>
      <c r="D64" s="9" t="s">
        <v>90</v>
      </c>
      <c r="E64" s="9" t="s">
        <v>180</v>
      </c>
      <c r="F64" s="9" t="s">
        <v>91</v>
      </c>
      <c r="G64" s="9" t="s">
        <v>183</v>
      </c>
      <c r="H64" s="11" t="s">
        <v>45</v>
      </c>
      <c r="I64" s="11" t="s">
        <v>39</v>
      </c>
      <c r="J64" s="11" t="s">
        <v>46</v>
      </c>
      <c r="K64" s="17">
        <v>25</v>
      </c>
      <c r="L64" s="18" t="s">
        <v>310</v>
      </c>
      <c r="M64" s="17" t="s">
        <v>39</v>
      </c>
      <c r="N64" s="80" t="s">
        <v>39</v>
      </c>
      <c r="O64" s="17" t="s">
        <v>39</v>
      </c>
      <c r="P64" s="17" t="s">
        <v>39</v>
      </c>
      <c r="Q64" s="17" t="s">
        <v>39</v>
      </c>
      <c r="R64" s="17" t="s">
        <v>39</v>
      </c>
      <c r="S64" s="17" t="s">
        <v>39</v>
      </c>
      <c r="T64" s="17" t="s">
        <v>39</v>
      </c>
    </row>
    <row r="65" spans="2:20" x14ac:dyDescent="0.2">
      <c r="B65" s="27"/>
      <c r="C65" s="27"/>
      <c r="D65" s="27"/>
      <c r="E65" s="27"/>
      <c r="F65" s="27"/>
      <c r="G65" s="27"/>
      <c r="H65" s="29"/>
      <c r="I65" s="29"/>
      <c r="J65" s="29"/>
      <c r="K65" s="35"/>
      <c r="L65" s="27"/>
      <c r="M65" s="35"/>
      <c r="N65" s="29"/>
      <c r="O65" s="35"/>
      <c r="P65" s="35"/>
      <c r="Q65" s="35"/>
      <c r="R65" s="35"/>
      <c r="S65" s="35"/>
      <c r="T65" s="35"/>
    </row>
    <row r="66" spans="2:20" x14ac:dyDescent="0.2">
      <c r="B66" s="13" t="s">
        <v>517</v>
      </c>
      <c r="C66" s="2" t="s">
        <v>518</v>
      </c>
    </row>
    <row r="68" spans="2:20" ht="102" x14ac:dyDescent="0.2">
      <c r="B68" s="272" t="s">
        <v>10</v>
      </c>
      <c r="C68" s="272" t="s">
        <v>22</v>
      </c>
      <c r="D68" s="272" t="s">
        <v>23</v>
      </c>
      <c r="E68" s="272" t="s">
        <v>24</v>
      </c>
      <c r="F68" s="272" t="s">
        <v>25</v>
      </c>
      <c r="G68" s="272" t="s">
        <v>26</v>
      </c>
      <c r="H68" s="272" t="s">
        <v>27</v>
      </c>
      <c r="I68" s="272" t="s">
        <v>28</v>
      </c>
      <c r="J68" s="271" t="s">
        <v>29</v>
      </c>
      <c r="K68" s="272" t="s">
        <v>64</v>
      </c>
      <c r="L68" s="272" t="s">
        <v>65</v>
      </c>
      <c r="M68" s="272" t="s">
        <v>66</v>
      </c>
      <c r="N68" s="272" t="s">
        <v>67</v>
      </c>
      <c r="O68" s="272" t="s">
        <v>51</v>
      </c>
      <c r="P68" s="272" t="s">
        <v>68</v>
      </c>
      <c r="Q68" s="272" t="s">
        <v>53</v>
      </c>
      <c r="R68" s="272" t="s">
        <v>69</v>
      </c>
      <c r="S68" s="272" t="s">
        <v>55</v>
      </c>
      <c r="T68" s="272" t="s">
        <v>70</v>
      </c>
    </row>
    <row r="69" spans="2:20" ht="76.5" x14ac:dyDescent="0.2">
      <c r="B69" s="122" t="s">
        <v>519</v>
      </c>
      <c r="C69" s="95" t="s">
        <v>520</v>
      </c>
      <c r="D69" s="95" t="s">
        <v>521</v>
      </c>
      <c r="E69" s="122" t="s">
        <v>522</v>
      </c>
      <c r="F69" s="95" t="s">
        <v>523</v>
      </c>
      <c r="G69" s="95" t="s">
        <v>524</v>
      </c>
      <c r="H69" s="123" t="s">
        <v>45</v>
      </c>
      <c r="I69" s="123" t="s">
        <v>39</v>
      </c>
      <c r="J69" s="123" t="s">
        <v>46</v>
      </c>
      <c r="K69" s="126">
        <v>47</v>
      </c>
      <c r="L69" s="131" t="s">
        <v>531</v>
      </c>
      <c r="M69" s="126" t="s">
        <v>39</v>
      </c>
      <c r="N69" s="80" t="s">
        <v>39</v>
      </c>
      <c r="O69" s="126" t="s">
        <v>39</v>
      </c>
      <c r="P69" s="126" t="s">
        <v>39</v>
      </c>
      <c r="Q69" s="126" t="s">
        <v>39</v>
      </c>
      <c r="R69" s="126" t="s">
        <v>39</v>
      </c>
      <c r="S69" s="126" t="s">
        <v>39</v>
      </c>
      <c r="T69" s="126" t="s">
        <v>39</v>
      </c>
    </row>
    <row r="70" spans="2:20" ht="76.5" x14ac:dyDescent="0.2">
      <c r="B70" s="122" t="s">
        <v>525</v>
      </c>
      <c r="C70" s="253" t="s">
        <v>526</v>
      </c>
      <c r="D70" s="253" t="s">
        <v>527</v>
      </c>
      <c r="E70" s="122" t="s">
        <v>522</v>
      </c>
      <c r="F70" s="253" t="s">
        <v>91</v>
      </c>
      <c r="G70" s="95" t="s">
        <v>524</v>
      </c>
      <c r="H70" s="280" t="s">
        <v>45</v>
      </c>
      <c r="I70" s="280" t="s">
        <v>39</v>
      </c>
      <c r="J70" s="280" t="s">
        <v>46</v>
      </c>
      <c r="K70" s="126">
        <v>47</v>
      </c>
      <c r="L70" s="127" t="s">
        <v>531</v>
      </c>
      <c r="M70" s="126">
        <v>50</v>
      </c>
      <c r="N70" s="80" t="s">
        <v>308</v>
      </c>
      <c r="O70" s="126" t="s">
        <v>39</v>
      </c>
      <c r="P70" s="126" t="s">
        <v>39</v>
      </c>
      <c r="Q70" s="126" t="s">
        <v>39</v>
      </c>
      <c r="R70" s="126" t="s">
        <v>39</v>
      </c>
      <c r="S70" s="126" t="s">
        <v>39</v>
      </c>
      <c r="T70" s="126" t="s">
        <v>39</v>
      </c>
    </row>
    <row r="71" spans="2:20" ht="63.75" x14ac:dyDescent="0.2">
      <c r="B71" s="122" t="s">
        <v>528</v>
      </c>
      <c r="C71" s="95" t="s">
        <v>529</v>
      </c>
      <c r="D71" s="95" t="s">
        <v>530</v>
      </c>
      <c r="E71" s="122" t="s">
        <v>522</v>
      </c>
      <c r="F71" s="95" t="s">
        <v>114</v>
      </c>
      <c r="G71" s="95" t="s">
        <v>524</v>
      </c>
      <c r="H71" s="123" t="s">
        <v>45</v>
      </c>
      <c r="I71" s="123" t="s">
        <v>39</v>
      </c>
      <c r="J71" s="123" t="s">
        <v>46</v>
      </c>
      <c r="K71" s="126">
        <v>47</v>
      </c>
      <c r="L71" s="127" t="s">
        <v>531</v>
      </c>
      <c r="M71" s="126" t="s">
        <v>39</v>
      </c>
      <c r="N71" s="126" t="s">
        <v>39</v>
      </c>
      <c r="O71" s="126" t="s">
        <v>39</v>
      </c>
      <c r="P71" s="126" t="s">
        <v>39</v>
      </c>
      <c r="Q71" s="126" t="s">
        <v>39</v>
      </c>
      <c r="R71" s="126" t="s">
        <v>39</v>
      </c>
      <c r="S71" s="126" t="s">
        <v>39</v>
      </c>
      <c r="T71" s="126" t="s">
        <v>39</v>
      </c>
    </row>
    <row r="72" spans="2:20" x14ac:dyDescent="0.2">
      <c r="B72" s="27"/>
      <c r="C72" s="27"/>
      <c r="D72" s="27"/>
      <c r="E72" s="27"/>
      <c r="F72" s="27"/>
      <c r="G72" s="27"/>
      <c r="H72" s="29"/>
      <c r="I72" s="29"/>
      <c r="J72" s="29"/>
      <c r="K72" s="35"/>
      <c r="L72" s="27"/>
      <c r="M72" s="35"/>
      <c r="N72" s="29"/>
      <c r="O72" s="35"/>
      <c r="P72" s="35"/>
      <c r="Q72" s="35"/>
      <c r="R72" s="35"/>
      <c r="S72" s="35"/>
      <c r="T72" s="35"/>
    </row>
    <row r="73" spans="2:20" x14ac:dyDescent="0.2">
      <c r="B73" s="13" t="s">
        <v>14</v>
      </c>
      <c r="C73" s="2" t="s">
        <v>15</v>
      </c>
    </row>
    <row r="74" spans="2:20" x14ac:dyDescent="0.2">
      <c r="B74" s="13" t="s">
        <v>16</v>
      </c>
      <c r="C74" s="2" t="s">
        <v>17</v>
      </c>
    </row>
    <row r="75" spans="2:20" x14ac:dyDescent="0.2">
      <c r="B75" s="13" t="s">
        <v>85</v>
      </c>
      <c r="C75" s="2" t="s">
        <v>18</v>
      </c>
    </row>
    <row r="77" spans="2:20" ht="102" x14ac:dyDescent="0.2">
      <c r="B77" s="8" t="s">
        <v>10</v>
      </c>
      <c r="C77" s="8" t="s">
        <v>22</v>
      </c>
      <c r="D77" s="8" t="s">
        <v>23</v>
      </c>
      <c r="E77" s="8" t="s">
        <v>24</v>
      </c>
      <c r="F77" s="8" t="s">
        <v>25</v>
      </c>
      <c r="G77" s="8" t="s">
        <v>26</v>
      </c>
      <c r="H77" s="8" t="s">
        <v>27</v>
      </c>
      <c r="I77" s="8" t="s">
        <v>28</v>
      </c>
      <c r="J77" s="14" t="s">
        <v>29</v>
      </c>
      <c r="K77" s="8" t="s">
        <v>64</v>
      </c>
      <c r="L77" s="8" t="s">
        <v>65</v>
      </c>
      <c r="M77" s="8" t="s">
        <v>66</v>
      </c>
      <c r="N77" s="8" t="s">
        <v>67</v>
      </c>
      <c r="O77" s="8" t="s">
        <v>51</v>
      </c>
      <c r="P77" s="8" t="s">
        <v>68</v>
      </c>
      <c r="Q77" s="8" t="s">
        <v>53</v>
      </c>
      <c r="R77" s="8" t="s">
        <v>69</v>
      </c>
      <c r="S77" s="8" t="s">
        <v>55</v>
      </c>
      <c r="T77" s="8" t="s">
        <v>70</v>
      </c>
    </row>
    <row r="78" spans="2:20" ht="76.5" x14ac:dyDescent="0.2">
      <c r="B78" s="122" t="s">
        <v>86</v>
      </c>
      <c r="C78" s="122" t="s">
        <v>41</v>
      </c>
      <c r="D78" s="122" t="s">
        <v>42</v>
      </c>
      <c r="E78" s="122" t="s">
        <v>43</v>
      </c>
      <c r="F78" s="122" t="s">
        <v>92</v>
      </c>
      <c r="G78" s="124" t="s">
        <v>44</v>
      </c>
      <c r="H78" s="123" t="s">
        <v>45</v>
      </c>
      <c r="I78" s="123" t="s">
        <v>39</v>
      </c>
      <c r="J78" s="123" t="s">
        <v>46</v>
      </c>
      <c r="K78" s="126">
        <v>10</v>
      </c>
      <c r="L78" s="127" t="s">
        <v>60</v>
      </c>
      <c r="M78" s="126" t="s">
        <v>39</v>
      </c>
      <c r="N78" s="126" t="s">
        <v>39</v>
      </c>
      <c r="O78" s="126" t="s">
        <v>39</v>
      </c>
      <c r="P78" s="126" t="s">
        <v>39</v>
      </c>
      <c r="Q78" s="126" t="s">
        <v>39</v>
      </c>
      <c r="R78" s="126" t="s">
        <v>39</v>
      </c>
      <c r="S78" s="126" t="s">
        <v>39</v>
      </c>
      <c r="T78" s="126" t="s">
        <v>39</v>
      </c>
    </row>
    <row r="79" spans="2:20" ht="63.75" x14ac:dyDescent="0.2">
      <c r="B79" s="122" t="s">
        <v>88</v>
      </c>
      <c r="C79" s="122" t="s">
        <v>89</v>
      </c>
      <c r="D79" s="122" t="s">
        <v>90</v>
      </c>
      <c r="E79" s="122" t="s">
        <v>43</v>
      </c>
      <c r="F79" s="122" t="s">
        <v>91</v>
      </c>
      <c r="G79" s="124" t="s">
        <v>44</v>
      </c>
      <c r="H79" s="123" t="s">
        <v>45</v>
      </c>
      <c r="I79" s="123" t="s">
        <v>39</v>
      </c>
      <c r="J79" s="123" t="s">
        <v>46</v>
      </c>
      <c r="K79" s="126">
        <v>10</v>
      </c>
      <c r="L79" s="127" t="s">
        <v>60</v>
      </c>
      <c r="M79" s="126" t="s">
        <v>39</v>
      </c>
      <c r="N79" s="126" t="s">
        <v>39</v>
      </c>
      <c r="O79" s="126" t="s">
        <v>39</v>
      </c>
      <c r="P79" s="126" t="s">
        <v>39</v>
      </c>
      <c r="Q79" s="126" t="s">
        <v>39</v>
      </c>
      <c r="R79" s="126" t="s">
        <v>39</v>
      </c>
      <c r="S79" s="126" t="s">
        <v>39</v>
      </c>
      <c r="T79" s="126" t="s">
        <v>39</v>
      </c>
    </row>
    <row r="80" spans="2:20" x14ac:dyDescent="0.2">
      <c r="B80" s="10"/>
    </row>
    <row r="81" spans="2:20" hidden="1" x14ac:dyDescent="0.2">
      <c r="B81" s="53" t="s">
        <v>200</v>
      </c>
      <c r="C81" s="51" t="s">
        <v>302</v>
      </c>
    </row>
    <row r="82" spans="2:20" hidden="1" x14ac:dyDescent="0.2"/>
    <row r="83" spans="2:20" ht="102" hidden="1" x14ac:dyDescent="0.2">
      <c r="B83" s="50" t="s">
        <v>10</v>
      </c>
      <c r="C83" s="50" t="s">
        <v>22</v>
      </c>
      <c r="D83" s="50" t="s">
        <v>23</v>
      </c>
      <c r="E83" s="50" t="s">
        <v>24</v>
      </c>
      <c r="F83" s="50" t="s">
        <v>25</v>
      </c>
      <c r="G83" s="50" t="s">
        <v>26</v>
      </c>
      <c r="H83" s="50" t="s">
        <v>27</v>
      </c>
      <c r="I83" s="50" t="s">
        <v>28</v>
      </c>
      <c r="J83" s="50" t="s">
        <v>29</v>
      </c>
      <c r="K83" s="50" t="s">
        <v>64</v>
      </c>
      <c r="L83" s="50" t="s">
        <v>65</v>
      </c>
      <c r="M83" s="50" t="s">
        <v>66</v>
      </c>
      <c r="N83" s="50" t="s">
        <v>67</v>
      </c>
      <c r="O83" s="50" t="s">
        <v>51</v>
      </c>
      <c r="P83" s="50" t="s">
        <v>68</v>
      </c>
      <c r="Q83" s="50" t="s">
        <v>53</v>
      </c>
      <c r="R83" s="50" t="s">
        <v>69</v>
      </c>
      <c r="S83" s="50" t="s">
        <v>55</v>
      </c>
      <c r="T83" s="50" t="s">
        <v>70</v>
      </c>
    </row>
    <row r="84" spans="2:20" ht="51" hidden="1" x14ac:dyDescent="0.2">
      <c r="B84" s="129" t="s">
        <v>473</v>
      </c>
      <c r="C84" s="129" t="s">
        <v>201</v>
      </c>
      <c r="D84" s="129" t="s">
        <v>90</v>
      </c>
      <c r="E84" s="129" t="s">
        <v>43</v>
      </c>
      <c r="F84" s="129" t="s">
        <v>91</v>
      </c>
      <c r="G84" s="30" t="s">
        <v>202</v>
      </c>
      <c r="H84" s="130" t="s">
        <v>45</v>
      </c>
      <c r="I84" s="130" t="s">
        <v>158</v>
      </c>
      <c r="J84" s="130" t="s">
        <v>46</v>
      </c>
      <c r="K84" s="32">
        <v>12</v>
      </c>
      <c r="L84" s="33" t="s">
        <v>483</v>
      </c>
      <c r="M84" s="32" t="s">
        <v>39</v>
      </c>
      <c r="N84" s="32" t="s">
        <v>39</v>
      </c>
      <c r="O84" s="32" t="s">
        <v>39</v>
      </c>
      <c r="P84" s="32" t="s">
        <v>39</v>
      </c>
      <c r="Q84" s="32" t="s">
        <v>39</v>
      </c>
      <c r="R84" s="32" t="s">
        <v>39</v>
      </c>
      <c r="S84" s="32" t="s">
        <v>39</v>
      </c>
      <c r="T84" s="32" t="s">
        <v>39</v>
      </c>
    </row>
    <row r="85" spans="2:20" ht="51" hidden="1" x14ac:dyDescent="0.2">
      <c r="B85" s="129" t="s">
        <v>474</v>
      </c>
      <c r="C85" s="129" t="s">
        <v>203</v>
      </c>
      <c r="D85" s="129" t="s">
        <v>90</v>
      </c>
      <c r="E85" s="129" t="s">
        <v>43</v>
      </c>
      <c r="F85" s="129" t="s">
        <v>91</v>
      </c>
      <c r="G85" s="30" t="s">
        <v>202</v>
      </c>
      <c r="H85" s="130" t="s">
        <v>45</v>
      </c>
      <c r="I85" s="130" t="s">
        <v>158</v>
      </c>
      <c r="J85" s="130" t="s">
        <v>46</v>
      </c>
      <c r="K85" s="32">
        <v>12</v>
      </c>
      <c r="L85" s="33" t="s">
        <v>483</v>
      </c>
      <c r="M85" s="32" t="s">
        <v>39</v>
      </c>
      <c r="N85" s="32" t="s">
        <v>39</v>
      </c>
      <c r="O85" s="32" t="s">
        <v>39</v>
      </c>
      <c r="P85" s="32" t="s">
        <v>39</v>
      </c>
      <c r="Q85" s="32" t="s">
        <v>39</v>
      </c>
      <c r="R85" s="32" t="s">
        <v>39</v>
      </c>
      <c r="S85" s="32" t="s">
        <v>39</v>
      </c>
      <c r="T85" s="32" t="s">
        <v>39</v>
      </c>
    </row>
    <row r="86" spans="2:20" ht="51" hidden="1" x14ac:dyDescent="0.2">
      <c r="B86" s="129" t="s">
        <v>475</v>
      </c>
      <c r="C86" s="129" t="s">
        <v>476</v>
      </c>
      <c r="D86" s="129" t="s">
        <v>90</v>
      </c>
      <c r="E86" s="129" t="s">
        <v>43</v>
      </c>
      <c r="F86" s="129" t="s">
        <v>91</v>
      </c>
      <c r="G86" s="30" t="s">
        <v>202</v>
      </c>
      <c r="H86" s="130" t="s">
        <v>45</v>
      </c>
      <c r="I86" s="130" t="s">
        <v>158</v>
      </c>
      <c r="J86" s="130" t="s">
        <v>46</v>
      </c>
      <c r="K86" s="32">
        <v>12</v>
      </c>
      <c r="L86" s="33" t="s">
        <v>483</v>
      </c>
      <c r="M86" s="32" t="s">
        <v>39</v>
      </c>
      <c r="N86" s="32" t="s">
        <v>39</v>
      </c>
      <c r="O86" s="32" t="s">
        <v>39</v>
      </c>
      <c r="P86" s="32" t="s">
        <v>39</v>
      </c>
      <c r="Q86" s="32" t="s">
        <v>39</v>
      </c>
      <c r="R86" s="32" t="s">
        <v>39</v>
      </c>
      <c r="S86" s="32" t="s">
        <v>39</v>
      </c>
      <c r="T86" s="32" t="s">
        <v>39</v>
      </c>
    </row>
    <row r="87" spans="2:20" ht="38.25" hidden="1" x14ac:dyDescent="0.2">
      <c r="B87" s="129" t="s">
        <v>477</v>
      </c>
      <c r="C87" s="129" t="s">
        <v>478</v>
      </c>
      <c r="D87" s="129" t="s">
        <v>104</v>
      </c>
      <c r="E87" s="129" t="s">
        <v>43</v>
      </c>
      <c r="F87" s="129" t="s">
        <v>105</v>
      </c>
      <c r="G87" s="30" t="s">
        <v>202</v>
      </c>
      <c r="H87" s="130" t="s">
        <v>45</v>
      </c>
      <c r="I87" s="130" t="s">
        <v>158</v>
      </c>
      <c r="J87" s="130" t="s">
        <v>46</v>
      </c>
      <c r="K87" s="32">
        <v>12</v>
      </c>
      <c r="L87" s="33" t="s">
        <v>483</v>
      </c>
      <c r="M87" s="32" t="s">
        <v>39</v>
      </c>
      <c r="N87" s="32" t="s">
        <v>39</v>
      </c>
      <c r="O87" s="32" t="s">
        <v>39</v>
      </c>
      <c r="P87" s="32" t="s">
        <v>39</v>
      </c>
      <c r="Q87" s="32" t="s">
        <v>39</v>
      </c>
      <c r="R87" s="32" t="s">
        <v>39</v>
      </c>
      <c r="S87" s="32" t="s">
        <v>39</v>
      </c>
      <c r="T87" s="32" t="s">
        <v>39</v>
      </c>
    </row>
    <row r="88" spans="2:20" ht="63.75" hidden="1" x14ac:dyDescent="0.2">
      <c r="B88" s="129" t="s">
        <v>479</v>
      </c>
      <c r="C88" s="129" t="s">
        <v>204</v>
      </c>
      <c r="D88" s="129" t="s">
        <v>108</v>
      </c>
      <c r="E88" s="129" t="s">
        <v>43</v>
      </c>
      <c r="F88" s="129" t="s">
        <v>109</v>
      </c>
      <c r="G88" s="30" t="s">
        <v>202</v>
      </c>
      <c r="H88" s="130" t="s">
        <v>45</v>
      </c>
      <c r="I88" s="130" t="s">
        <v>158</v>
      </c>
      <c r="J88" s="130" t="s">
        <v>46</v>
      </c>
      <c r="K88" s="32">
        <v>12</v>
      </c>
      <c r="L88" s="33" t="s">
        <v>483</v>
      </c>
      <c r="M88" s="32" t="s">
        <v>39</v>
      </c>
      <c r="N88" s="32" t="s">
        <v>39</v>
      </c>
      <c r="O88" s="32" t="s">
        <v>39</v>
      </c>
      <c r="P88" s="32" t="s">
        <v>39</v>
      </c>
      <c r="Q88" s="32" t="s">
        <v>39</v>
      </c>
      <c r="R88" s="32" t="s">
        <v>39</v>
      </c>
      <c r="S88" s="32" t="s">
        <v>39</v>
      </c>
      <c r="T88" s="32" t="s">
        <v>39</v>
      </c>
    </row>
    <row r="89" spans="2:20" ht="51" hidden="1" x14ac:dyDescent="0.2">
      <c r="B89" s="129" t="s">
        <v>480</v>
      </c>
      <c r="C89" s="129" t="s">
        <v>205</v>
      </c>
      <c r="D89" s="129" t="s">
        <v>113</v>
      </c>
      <c r="E89" s="129" t="s">
        <v>43</v>
      </c>
      <c r="F89" s="129" t="s">
        <v>114</v>
      </c>
      <c r="G89" s="30" t="s">
        <v>202</v>
      </c>
      <c r="H89" s="130" t="s">
        <v>45</v>
      </c>
      <c r="I89" s="130" t="s">
        <v>158</v>
      </c>
      <c r="J89" s="130" t="s">
        <v>46</v>
      </c>
      <c r="K89" s="32">
        <v>12</v>
      </c>
      <c r="L89" s="33" t="s">
        <v>483</v>
      </c>
      <c r="M89" s="32" t="s">
        <v>39</v>
      </c>
      <c r="N89" s="32" t="s">
        <v>39</v>
      </c>
      <c r="O89" s="32" t="s">
        <v>39</v>
      </c>
      <c r="P89" s="32" t="s">
        <v>39</v>
      </c>
      <c r="Q89" s="32" t="s">
        <v>39</v>
      </c>
      <c r="R89" s="32" t="s">
        <v>39</v>
      </c>
      <c r="S89" s="32" t="s">
        <v>39</v>
      </c>
      <c r="T89" s="32" t="s">
        <v>39</v>
      </c>
    </row>
    <row r="90" spans="2:20" ht="63.75" hidden="1" x14ac:dyDescent="0.2">
      <c r="B90" s="129" t="s">
        <v>481</v>
      </c>
      <c r="C90" s="129" t="s">
        <v>206</v>
      </c>
      <c r="D90" s="129" t="s">
        <v>42</v>
      </c>
      <c r="E90" s="129" t="s">
        <v>43</v>
      </c>
      <c r="F90" s="129" t="s">
        <v>167</v>
      </c>
      <c r="G90" s="30" t="s">
        <v>202</v>
      </c>
      <c r="H90" s="130" t="s">
        <v>45</v>
      </c>
      <c r="I90" s="130" t="s">
        <v>158</v>
      </c>
      <c r="J90" s="130" t="s">
        <v>46</v>
      </c>
      <c r="K90" s="32">
        <v>12</v>
      </c>
      <c r="L90" s="33" t="s">
        <v>483</v>
      </c>
      <c r="M90" s="32" t="s">
        <v>39</v>
      </c>
      <c r="N90" s="32" t="s">
        <v>39</v>
      </c>
      <c r="O90" s="32" t="s">
        <v>39</v>
      </c>
      <c r="P90" s="32" t="s">
        <v>39</v>
      </c>
      <c r="Q90" s="32" t="s">
        <v>39</v>
      </c>
      <c r="R90" s="32" t="s">
        <v>39</v>
      </c>
      <c r="S90" s="32" t="s">
        <v>39</v>
      </c>
      <c r="T90" s="32" t="s">
        <v>39</v>
      </c>
    </row>
    <row r="91" spans="2:20" x14ac:dyDescent="0.2">
      <c r="B91" s="13" t="s">
        <v>121</v>
      </c>
      <c r="C91" s="2" t="s">
        <v>122</v>
      </c>
    </row>
    <row r="93" spans="2:20" ht="102" x14ac:dyDescent="0.2">
      <c r="B93" s="23" t="s">
        <v>10</v>
      </c>
      <c r="C93" s="23" t="s">
        <v>22</v>
      </c>
      <c r="D93" s="23" t="s">
        <v>23</v>
      </c>
      <c r="E93" s="23" t="s">
        <v>24</v>
      </c>
      <c r="F93" s="23" t="s">
        <v>25</v>
      </c>
      <c r="G93" s="23" t="s">
        <v>26</v>
      </c>
      <c r="H93" s="23" t="s">
        <v>27</v>
      </c>
      <c r="I93" s="23" t="s">
        <v>28</v>
      </c>
      <c r="J93" s="24" t="s">
        <v>29</v>
      </c>
      <c r="K93" s="23" t="s">
        <v>64</v>
      </c>
      <c r="L93" s="23" t="s">
        <v>65</v>
      </c>
      <c r="M93" s="23" t="s">
        <v>66</v>
      </c>
      <c r="N93" s="23" t="s">
        <v>67</v>
      </c>
      <c r="O93" s="23" t="s">
        <v>51</v>
      </c>
      <c r="P93" s="23" t="s">
        <v>68</v>
      </c>
      <c r="Q93" s="23" t="s">
        <v>53</v>
      </c>
      <c r="R93" s="23" t="s">
        <v>69</v>
      </c>
      <c r="S93" s="23" t="s">
        <v>55</v>
      </c>
      <c r="T93" s="23" t="s">
        <v>70</v>
      </c>
    </row>
    <row r="94" spans="2:20" ht="153" x14ac:dyDescent="0.2">
      <c r="B94" s="129" t="s">
        <v>123</v>
      </c>
      <c r="C94" s="129" t="s">
        <v>124</v>
      </c>
      <c r="D94" s="129" t="s">
        <v>42</v>
      </c>
      <c r="E94" s="129" t="s">
        <v>43</v>
      </c>
      <c r="F94" s="129" t="s">
        <v>87</v>
      </c>
      <c r="G94" s="30" t="s">
        <v>125</v>
      </c>
      <c r="H94" s="130" t="s">
        <v>45</v>
      </c>
      <c r="I94" s="130" t="s">
        <v>39</v>
      </c>
      <c r="J94" s="130" t="s">
        <v>46</v>
      </c>
      <c r="K94" s="32">
        <v>15</v>
      </c>
      <c r="L94" s="33" t="s">
        <v>133</v>
      </c>
      <c r="M94" s="32">
        <v>19</v>
      </c>
      <c r="N94" s="34" t="s">
        <v>134</v>
      </c>
      <c r="O94" s="32" t="s">
        <v>39</v>
      </c>
      <c r="P94" s="32" t="s">
        <v>39</v>
      </c>
      <c r="Q94" s="32" t="s">
        <v>39</v>
      </c>
      <c r="R94" s="32" t="s">
        <v>39</v>
      </c>
      <c r="S94" s="32" t="s">
        <v>39</v>
      </c>
      <c r="T94" s="32" t="s">
        <v>39</v>
      </c>
    </row>
    <row r="95" spans="2:20" ht="63.75" x14ac:dyDescent="0.2">
      <c r="B95" s="129" t="s">
        <v>126</v>
      </c>
      <c r="C95" s="129" t="s">
        <v>127</v>
      </c>
      <c r="D95" s="129" t="s">
        <v>90</v>
      </c>
      <c r="E95" s="129" t="s">
        <v>43</v>
      </c>
      <c r="F95" s="129" t="s">
        <v>91</v>
      </c>
      <c r="G95" s="30" t="s">
        <v>125</v>
      </c>
      <c r="H95" s="130" t="s">
        <v>45</v>
      </c>
      <c r="I95" s="130" t="s">
        <v>39</v>
      </c>
      <c r="J95" s="130" t="s">
        <v>46</v>
      </c>
      <c r="K95" s="32">
        <v>41</v>
      </c>
      <c r="L95" s="34" t="s">
        <v>135</v>
      </c>
      <c r="M95" s="32" t="s">
        <v>39</v>
      </c>
      <c r="N95" s="32" t="s">
        <v>39</v>
      </c>
      <c r="O95" s="32" t="s">
        <v>39</v>
      </c>
      <c r="P95" s="32" t="s">
        <v>39</v>
      </c>
      <c r="Q95" s="32" t="s">
        <v>39</v>
      </c>
      <c r="R95" s="32" t="s">
        <v>39</v>
      </c>
      <c r="S95" s="32" t="s">
        <v>39</v>
      </c>
      <c r="T95" s="32" t="s">
        <v>39</v>
      </c>
    </row>
    <row r="96" spans="2:20" ht="38.25" x14ac:dyDescent="0.2">
      <c r="B96" s="129" t="s">
        <v>128</v>
      </c>
      <c r="C96" s="129" t="s">
        <v>129</v>
      </c>
      <c r="D96" s="129" t="s">
        <v>108</v>
      </c>
      <c r="E96" s="129" t="s">
        <v>43</v>
      </c>
      <c r="F96" s="129" t="s">
        <v>109</v>
      </c>
      <c r="G96" s="30" t="s">
        <v>125</v>
      </c>
      <c r="H96" s="130" t="s">
        <v>45</v>
      </c>
      <c r="I96" s="130" t="s">
        <v>39</v>
      </c>
      <c r="J96" s="130" t="s">
        <v>46</v>
      </c>
      <c r="K96" s="32">
        <v>41</v>
      </c>
      <c r="L96" s="34" t="s">
        <v>135</v>
      </c>
      <c r="M96" s="32" t="s">
        <v>39</v>
      </c>
      <c r="N96" s="32" t="s">
        <v>39</v>
      </c>
      <c r="O96" s="32" t="s">
        <v>39</v>
      </c>
      <c r="P96" s="32" t="s">
        <v>39</v>
      </c>
      <c r="Q96" s="32" t="s">
        <v>39</v>
      </c>
      <c r="R96" s="32" t="s">
        <v>39</v>
      </c>
      <c r="S96" s="32" t="s">
        <v>39</v>
      </c>
      <c r="T96" s="32" t="s">
        <v>39</v>
      </c>
    </row>
    <row r="97" spans="2:20" ht="127.5" x14ac:dyDescent="0.2">
      <c r="B97" s="129" t="s">
        <v>130</v>
      </c>
      <c r="C97" s="129" t="s">
        <v>131</v>
      </c>
      <c r="D97" s="129" t="s">
        <v>113</v>
      </c>
      <c r="E97" s="129" t="s">
        <v>43</v>
      </c>
      <c r="F97" s="129" t="s">
        <v>114</v>
      </c>
      <c r="G97" s="30" t="s">
        <v>125</v>
      </c>
      <c r="H97" s="130" t="s">
        <v>45</v>
      </c>
      <c r="I97" s="130" t="s">
        <v>39</v>
      </c>
      <c r="J97" s="130" t="s">
        <v>46</v>
      </c>
      <c r="K97" s="32">
        <v>19</v>
      </c>
      <c r="L97" s="34" t="s">
        <v>134</v>
      </c>
      <c r="M97" s="32" t="s">
        <v>39</v>
      </c>
      <c r="N97" s="179" t="s">
        <v>39</v>
      </c>
      <c r="O97" s="32" t="s">
        <v>39</v>
      </c>
      <c r="P97" s="32" t="s">
        <v>39</v>
      </c>
      <c r="Q97" s="32" t="s">
        <v>39</v>
      </c>
      <c r="R97" s="32" t="s">
        <v>39</v>
      </c>
      <c r="S97" s="32" t="s">
        <v>39</v>
      </c>
      <c r="T97" s="32" t="s">
        <v>39</v>
      </c>
    </row>
    <row r="98" spans="2:20" ht="51" x14ac:dyDescent="0.2">
      <c r="B98" s="129" t="s">
        <v>132</v>
      </c>
      <c r="C98" s="129" t="s">
        <v>482</v>
      </c>
      <c r="D98" s="129" t="s">
        <v>104</v>
      </c>
      <c r="E98" s="129" t="s">
        <v>43</v>
      </c>
      <c r="F98" s="129" t="s">
        <v>105</v>
      </c>
      <c r="G98" s="30" t="s">
        <v>125</v>
      </c>
      <c r="H98" s="130" t="s">
        <v>45</v>
      </c>
      <c r="I98" s="130" t="s">
        <v>39</v>
      </c>
      <c r="J98" s="130" t="s">
        <v>46</v>
      </c>
      <c r="K98" s="32">
        <v>41</v>
      </c>
      <c r="L98" s="34" t="s">
        <v>135</v>
      </c>
      <c r="M98" s="32" t="s">
        <v>39</v>
      </c>
      <c r="N98" s="32" t="s">
        <v>39</v>
      </c>
      <c r="O98" s="32" t="s">
        <v>39</v>
      </c>
      <c r="P98" s="32" t="s">
        <v>39</v>
      </c>
      <c r="Q98" s="32" t="s">
        <v>39</v>
      </c>
      <c r="R98" s="32" t="s">
        <v>39</v>
      </c>
      <c r="S98" s="32" t="s">
        <v>39</v>
      </c>
      <c r="T98" s="32" t="s">
        <v>39</v>
      </c>
    </row>
    <row r="100" spans="2:20" x14ac:dyDescent="0.2">
      <c r="B100" s="53" t="s">
        <v>207</v>
      </c>
      <c r="C100" s="51" t="s">
        <v>209</v>
      </c>
    </row>
    <row r="101" spans="2:20" x14ac:dyDescent="0.2">
      <c r="B101" s="53" t="s">
        <v>208</v>
      </c>
      <c r="C101" s="51" t="s">
        <v>210</v>
      </c>
    </row>
    <row r="103" spans="2:20" ht="102" x14ac:dyDescent="0.2">
      <c r="B103" s="50" t="s">
        <v>10</v>
      </c>
      <c r="C103" s="50" t="s">
        <v>22</v>
      </c>
      <c r="D103" s="50" t="s">
        <v>23</v>
      </c>
      <c r="E103" s="50" t="s">
        <v>24</v>
      </c>
      <c r="F103" s="50" t="s">
        <v>25</v>
      </c>
      <c r="G103" s="50" t="s">
        <v>26</v>
      </c>
      <c r="H103" s="50" t="s">
        <v>27</v>
      </c>
      <c r="I103" s="50" t="s">
        <v>28</v>
      </c>
      <c r="J103" s="50" t="s">
        <v>29</v>
      </c>
      <c r="K103" s="50" t="s">
        <v>64</v>
      </c>
      <c r="L103" s="50" t="s">
        <v>65</v>
      </c>
      <c r="M103" s="50" t="s">
        <v>66</v>
      </c>
      <c r="N103" s="50" t="s">
        <v>67</v>
      </c>
      <c r="O103" s="50" t="s">
        <v>51</v>
      </c>
      <c r="P103" s="50" t="s">
        <v>68</v>
      </c>
      <c r="Q103" s="50" t="s">
        <v>53</v>
      </c>
      <c r="R103" s="50" t="s">
        <v>69</v>
      </c>
      <c r="S103" s="50" t="s">
        <v>55</v>
      </c>
      <c r="T103" s="50" t="s">
        <v>70</v>
      </c>
    </row>
    <row r="104" spans="2:20" ht="63.75" x14ac:dyDescent="0.2">
      <c r="B104" s="56" t="s">
        <v>212</v>
      </c>
      <c r="C104" s="9" t="s">
        <v>211</v>
      </c>
      <c r="D104" s="9" t="s">
        <v>42</v>
      </c>
      <c r="E104" s="9" t="s">
        <v>213</v>
      </c>
      <c r="F104" s="9" t="s">
        <v>167</v>
      </c>
      <c r="G104" s="9" t="s">
        <v>214</v>
      </c>
      <c r="H104" s="11" t="s">
        <v>45</v>
      </c>
      <c r="I104" s="11" t="s">
        <v>158</v>
      </c>
      <c r="J104" s="11" t="s">
        <v>46</v>
      </c>
      <c r="K104" s="17">
        <v>42</v>
      </c>
      <c r="L104" s="18" t="s">
        <v>313</v>
      </c>
      <c r="M104" s="17" t="s">
        <v>39</v>
      </c>
      <c r="N104" s="17" t="s">
        <v>39</v>
      </c>
      <c r="O104" s="17" t="s">
        <v>39</v>
      </c>
      <c r="P104" s="17" t="s">
        <v>39</v>
      </c>
      <c r="Q104" s="17" t="s">
        <v>39</v>
      </c>
      <c r="R104" s="17" t="s">
        <v>39</v>
      </c>
      <c r="S104" s="17" t="s">
        <v>39</v>
      </c>
      <c r="T104" s="17" t="s">
        <v>39</v>
      </c>
    </row>
    <row r="106" spans="2:20" x14ac:dyDescent="0.2">
      <c r="B106" s="53" t="s">
        <v>217</v>
      </c>
      <c r="C106" s="51" t="s">
        <v>215</v>
      </c>
    </row>
    <row r="107" spans="2:20" x14ac:dyDescent="0.2">
      <c r="B107" s="53" t="s">
        <v>218</v>
      </c>
      <c r="C107" s="51" t="s">
        <v>216</v>
      </c>
    </row>
    <row r="109" spans="2:20" ht="102" x14ac:dyDescent="0.2">
      <c r="B109" s="50" t="s">
        <v>10</v>
      </c>
      <c r="C109" s="50" t="s">
        <v>22</v>
      </c>
      <c r="D109" s="50" t="s">
        <v>23</v>
      </c>
      <c r="E109" s="50" t="s">
        <v>24</v>
      </c>
      <c r="F109" s="50" t="s">
        <v>25</v>
      </c>
      <c r="G109" s="50" t="s">
        <v>26</v>
      </c>
      <c r="H109" s="50" t="s">
        <v>27</v>
      </c>
      <c r="I109" s="50" t="s">
        <v>28</v>
      </c>
      <c r="J109" s="50" t="s">
        <v>29</v>
      </c>
      <c r="K109" s="50" t="s">
        <v>64</v>
      </c>
      <c r="L109" s="50" t="s">
        <v>65</v>
      </c>
      <c r="M109" s="50" t="s">
        <v>66</v>
      </c>
      <c r="N109" s="50" t="s">
        <v>67</v>
      </c>
      <c r="O109" s="50" t="s">
        <v>51</v>
      </c>
      <c r="P109" s="50" t="s">
        <v>68</v>
      </c>
      <c r="Q109" s="50" t="s">
        <v>53</v>
      </c>
      <c r="R109" s="50" t="s">
        <v>69</v>
      </c>
      <c r="S109" s="50" t="s">
        <v>55</v>
      </c>
      <c r="T109" s="50" t="s">
        <v>70</v>
      </c>
    </row>
    <row r="110" spans="2:20" ht="76.5" x14ac:dyDescent="0.2">
      <c r="B110" s="9" t="s">
        <v>219</v>
      </c>
      <c r="C110" s="9" t="s">
        <v>220</v>
      </c>
      <c r="D110" s="9" t="s">
        <v>222</v>
      </c>
      <c r="E110" s="9" t="s">
        <v>221</v>
      </c>
      <c r="F110" s="9" t="s">
        <v>167</v>
      </c>
      <c r="G110" s="9" t="s">
        <v>223</v>
      </c>
      <c r="H110" s="11" t="s">
        <v>45</v>
      </c>
      <c r="I110" s="11" t="s">
        <v>39</v>
      </c>
      <c r="J110" s="11" t="s">
        <v>46</v>
      </c>
      <c r="K110" s="17">
        <v>8</v>
      </c>
      <c r="L110" s="18" t="s">
        <v>314</v>
      </c>
      <c r="M110" s="17" t="s">
        <v>39</v>
      </c>
      <c r="N110" s="17" t="s">
        <v>39</v>
      </c>
      <c r="O110" s="17" t="s">
        <v>39</v>
      </c>
      <c r="P110" s="17" t="s">
        <v>39</v>
      </c>
      <c r="Q110" s="17" t="s">
        <v>39</v>
      </c>
      <c r="R110" s="17" t="s">
        <v>39</v>
      </c>
      <c r="S110" s="17" t="s">
        <v>39</v>
      </c>
      <c r="T110" s="17" t="s">
        <v>39</v>
      </c>
    </row>
    <row r="112" spans="2:20" x14ac:dyDescent="0.2">
      <c r="B112" s="53" t="s">
        <v>225</v>
      </c>
      <c r="C112" s="51" t="s">
        <v>226</v>
      </c>
    </row>
    <row r="114" spans="2:20" ht="102" x14ac:dyDescent="0.2">
      <c r="B114" s="50" t="s">
        <v>10</v>
      </c>
      <c r="C114" s="50" t="s">
        <v>22</v>
      </c>
      <c r="D114" s="50" t="s">
        <v>23</v>
      </c>
      <c r="E114" s="50" t="s">
        <v>24</v>
      </c>
      <c r="F114" s="50" t="s">
        <v>25</v>
      </c>
      <c r="G114" s="50" t="s">
        <v>26</v>
      </c>
      <c r="H114" s="50" t="s">
        <v>27</v>
      </c>
      <c r="I114" s="50" t="s">
        <v>28</v>
      </c>
      <c r="J114" s="50" t="s">
        <v>29</v>
      </c>
      <c r="K114" s="50" t="s">
        <v>64</v>
      </c>
      <c r="L114" s="50" t="s">
        <v>65</v>
      </c>
      <c r="M114" s="50" t="s">
        <v>66</v>
      </c>
      <c r="N114" s="50" t="s">
        <v>67</v>
      </c>
      <c r="O114" s="50" t="s">
        <v>51</v>
      </c>
      <c r="P114" s="50" t="s">
        <v>68</v>
      </c>
      <c r="Q114" s="50" t="s">
        <v>53</v>
      </c>
      <c r="R114" s="50" t="s">
        <v>69</v>
      </c>
      <c r="S114" s="50" t="s">
        <v>55</v>
      </c>
      <c r="T114" s="50" t="s">
        <v>70</v>
      </c>
    </row>
    <row r="115" spans="2:20" ht="76.5" x14ac:dyDescent="0.2">
      <c r="B115" s="9" t="s">
        <v>224</v>
      </c>
      <c r="C115" s="9" t="s">
        <v>227</v>
      </c>
      <c r="D115" s="9" t="s">
        <v>246</v>
      </c>
      <c r="E115" s="9" t="s">
        <v>221</v>
      </c>
      <c r="F115" s="9" t="s">
        <v>228</v>
      </c>
      <c r="G115" s="9" t="s">
        <v>229</v>
      </c>
      <c r="H115" s="11" t="s">
        <v>45</v>
      </c>
      <c r="I115" s="11" t="s">
        <v>39</v>
      </c>
      <c r="J115" s="11" t="s">
        <v>46</v>
      </c>
      <c r="K115" s="17">
        <v>5</v>
      </c>
      <c r="L115" s="18" t="s">
        <v>315</v>
      </c>
      <c r="M115" s="17" t="s">
        <v>39</v>
      </c>
      <c r="N115" s="17" t="s">
        <v>39</v>
      </c>
      <c r="O115" s="17" t="s">
        <v>39</v>
      </c>
      <c r="P115" s="17" t="s">
        <v>39</v>
      </c>
      <c r="Q115" s="17" t="s">
        <v>39</v>
      </c>
      <c r="R115" s="17" t="s">
        <v>39</v>
      </c>
      <c r="S115" s="17" t="s">
        <v>39</v>
      </c>
      <c r="T115" s="17" t="s">
        <v>39</v>
      </c>
    </row>
    <row r="117" spans="2:20" x14ac:dyDescent="0.2">
      <c r="B117" s="53" t="s">
        <v>232</v>
      </c>
      <c r="C117" s="51" t="s">
        <v>231</v>
      </c>
    </row>
    <row r="119" spans="2:20" ht="102" x14ac:dyDescent="0.2">
      <c r="B119" s="50" t="s">
        <v>10</v>
      </c>
      <c r="C119" s="50" t="s">
        <v>22</v>
      </c>
      <c r="D119" s="50" t="s">
        <v>23</v>
      </c>
      <c r="E119" s="50" t="s">
        <v>24</v>
      </c>
      <c r="F119" s="50" t="s">
        <v>25</v>
      </c>
      <c r="G119" s="50" t="s">
        <v>26</v>
      </c>
      <c r="H119" s="50" t="s">
        <v>27</v>
      </c>
      <c r="I119" s="50" t="s">
        <v>28</v>
      </c>
      <c r="J119" s="50" t="s">
        <v>29</v>
      </c>
      <c r="K119" s="50" t="s">
        <v>64</v>
      </c>
      <c r="L119" s="50" t="s">
        <v>65</v>
      </c>
      <c r="M119" s="50" t="s">
        <v>66</v>
      </c>
      <c r="N119" s="50" t="s">
        <v>67</v>
      </c>
      <c r="O119" s="50" t="s">
        <v>51</v>
      </c>
      <c r="P119" s="50" t="s">
        <v>68</v>
      </c>
      <c r="Q119" s="50" t="s">
        <v>53</v>
      </c>
      <c r="R119" s="50" t="s">
        <v>69</v>
      </c>
      <c r="S119" s="50" t="s">
        <v>55</v>
      </c>
      <c r="T119" s="50" t="s">
        <v>70</v>
      </c>
    </row>
    <row r="120" spans="2:20" s="136" customFormat="1" ht="76.5" x14ac:dyDescent="0.2">
      <c r="B120" s="129" t="s">
        <v>233</v>
      </c>
      <c r="C120" s="129" t="s">
        <v>230</v>
      </c>
      <c r="D120" s="129" t="s">
        <v>234</v>
      </c>
      <c r="E120" s="129" t="s">
        <v>221</v>
      </c>
      <c r="F120" s="129" t="s">
        <v>109</v>
      </c>
      <c r="G120" s="129" t="s">
        <v>235</v>
      </c>
      <c r="H120" s="130" t="s">
        <v>45</v>
      </c>
      <c r="I120" s="130" t="s">
        <v>39</v>
      </c>
      <c r="J120" s="130" t="s">
        <v>46</v>
      </c>
      <c r="K120" s="32">
        <v>7</v>
      </c>
      <c r="L120" s="33" t="s">
        <v>317</v>
      </c>
      <c r="M120" s="32">
        <v>6</v>
      </c>
      <c r="N120" s="34" t="s">
        <v>316</v>
      </c>
      <c r="O120" s="32" t="s">
        <v>39</v>
      </c>
      <c r="P120" s="32" t="s">
        <v>39</v>
      </c>
      <c r="Q120" s="32" t="s">
        <v>39</v>
      </c>
      <c r="R120" s="32" t="s">
        <v>39</v>
      </c>
      <c r="S120" s="32" t="s">
        <v>39</v>
      </c>
      <c r="T120" s="32" t="s">
        <v>39</v>
      </c>
    </row>
    <row r="121" spans="2:20" ht="63.75" x14ac:dyDescent="0.2">
      <c r="B121" s="9" t="s">
        <v>236</v>
      </c>
      <c r="C121" s="9" t="s">
        <v>239</v>
      </c>
      <c r="D121" s="9" t="s">
        <v>240</v>
      </c>
      <c r="E121" s="9" t="s">
        <v>221</v>
      </c>
      <c r="F121" s="9" t="s">
        <v>114</v>
      </c>
      <c r="G121" s="9" t="s">
        <v>235</v>
      </c>
      <c r="H121" s="11" t="s">
        <v>45</v>
      </c>
      <c r="I121" s="11" t="s">
        <v>39</v>
      </c>
      <c r="J121" s="11" t="s">
        <v>46</v>
      </c>
      <c r="K121" s="17">
        <v>7</v>
      </c>
      <c r="L121" s="18" t="s">
        <v>317</v>
      </c>
      <c r="M121" s="17">
        <v>6</v>
      </c>
      <c r="N121" s="81" t="s">
        <v>316</v>
      </c>
      <c r="O121" s="17" t="s">
        <v>39</v>
      </c>
      <c r="P121" s="17" t="s">
        <v>39</v>
      </c>
      <c r="Q121" s="17" t="s">
        <v>39</v>
      </c>
      <c r="R121" s="17" t="s">
        <v>39</v>
      </c>
      <c r="S121" s="17" t="s">
        <v>39</v>
      </c>
      <c r="T121" s="17" t="s">
        <v>39</v>
      </c>
    </row>
    <row r="122" spans="2:20" s="136" customFormat="1" ht="76.5" x14ac:dyDescent="0.2">
      <c r="B122" s="129" t="s">
        <v>237</v>
      </c>
      <c r="C122" s="129" t="s">
        <v>242</v>
      </c>
      <c r="D122" s="129" t="s">
        <v>243</v>
      </c>
      <c r="E122" s="129" t="s">
        <v>221</v>
      </c>
      <c r="F122" s="129" t="s">
        <v>244</v>
      </c>
      <c r="G122" s="129" t="s">
        <v>235</v>
      </c>
      <c r="H122" s="130" t="s">
        <v>45</v>
      </c>
      <c r="I122" s="130" t="s">
        <v>39</v>
      </c>
      <c r="J122" s="130" t="s">
        <v>46</v>
      </c>
      <c r="K122" s="32">
        <v>6</v>
      </c>
      <c r="L122" s="34" t="s">
        <v>316</v>
      </c>
      <c r="M122" s="32">
        <v>7</v>
      </c>
      <c r="N122" s="33" t="s">
        <v>317</v>
      </c>
      <c r="O122" s="32" t="s">
        <v>39</v>
      </c>
      <c r="P122" s="32" t="s">
        <v>39</v>
      </c>
      <c r="Q122" s="32" t="s">
        <v>39</v>
      </c>
      <c r="R122" s="32" t="s">
        <v>39</v>
      </c>
      <c r="S122" s="32" t="s">
        <v>39</v>
      </c>
      <c r="T122" s="32" t="s">
        <v>39</v>
      </c>
    </row>
    <row r="123" spans="2:20" s="136" customFormat="1" ht="63.75" x14ac:dyDescent="0.2">
      <c r="B123" s="129" t="s">
        <v>238</v>
      </c>
      <c r="C123" s="129" t="s">
        <v>245</v>
      </c>
      <c r="D123" s="129" t="s">
        <v>222</v>
      </c>
      <c r="E123" s="129" t="s">
        <v>221</v>
      </c>
      <c r="F123" s="129" t="s">
        <v>167</v>
      </c>
      <c r="G123" s="129" t="s">
        <v>235</v>
      </c>
      <c r="H123" s="130" t="s">
        <v>45</v>
      </c>
      <c r="I123" s="130" t="s">
        <v>39</v>
      </c>
      <c r="J123" s="130" t="s">
        <v>46</v>
      </c>
      <c r="K123" s="32">
        <v>7</v>
      </c>
      <c r="L123" s="33" t="s">
        <v>317</v>
      </c>
      <c r="M123" s="32">
        <v>6</v>
      </c>
      <c r="N123" s="34" t="s">
        <v>316</v>
      </c>
      <c r="O123" s="32" t="s">
        <v>39</v>
      </c>
      <c r="P123" s="32" t="s">
        <v>39</v>
      </c>
      <c r="Q123" s="32" t="s">
        <v>39</v>
      </c>
      <c r="R123" s="32" t="s">
        <v>39</v>
      </c>
      <c r="S123" s="32" t="s">
        <v>39</v>
      </c>
      <c r="T123" s="32" t="s">
        <v>39</v>
      </c>
    </row>
    <row r="124" spans="2:20" ht="76.5" x14ac:dyDescent="0.2">
      <c r="B124" s="9" t="s">
        <v>241</v>
      </c>
      <c r="C124" s="9" t="s">
        <v>247</v>
      </c>
      <c r="D124" s="9" t="s">
        <v>248</v>
      </c>
      <c r="E124" s="9" t="s">
        <v>221</v>
      </c>
      <c r="F124" s="9" t="s">
        <v>91</v>
      </c>
      <c r="G124" s="9" t="s">
        <v>235</v>
      </c>
      <c r="H124" s="11" t="s">
        <v>45</v>
      </c>
      <c r="I124" s="11" t="s">
        <v>39</v>
      </c>
      <c r="J124" s="11" t="s">
        <v>46</v>
      </c>
      <c r="K124" s="17">
        <v>7</v>
      </c>
      <c r="L124" s="18" t="s">
        <v>317</v>
      </c>
      <c r="M124" s="17">
        <v>6</v>
      </c>
      <c r="N124" s="81" t="s">
        <v>316</v>
      </c>
      <c r="O124" s="17" t="s">
        <v>39</v>
      </c>
      <c r="P124" s="17" t="s">
        <v>39</v>
      </c>
      <c r="Q124" s="17" t="s">
        <v>39</v>
      </c>
      <c r="R124" s="17" t="s">
        <v>39</v>
      </c>
      <c r="S124" s="17" t="s">
        <v>39</v>
      </c>
      <c r="T124" s="17" t="s">
        <v>39</v>
      </c>
    </row>
    <row r="126" spans="2:20" x14ac:dyDescent="0.2">
      <c r="B126" s="13" t="s">
        <v>263</v>
      </c>
      <c r="C126" s="2" t="s">
        <v>264</v>
      </c>
    </row>
    <row r="127" spans="2:20" x14ac:dyDescent="0.2">
      <c r="B127" s="13" t="s">
        <v>265</v>
      </c>
      <c r="C127" s="2" t="s">
        <v>266</v>
      </c>
    </row>
    <row r="128" spans="2:20" x14ac:dyDescent="0.2">
      <c r="B128" s="13" t="s">
        <v>267</v>
      </c>
      <c r="C128" s="2" t="s">
        <v>268</v>
      </c>
    </row>
    <row r="130" spans="2:20" ht="102" x14ac:dyDescent="0.2">
      <c r="B130" s="50" t="s">
        <v>10</v>
      </c>
      <c r="C130" s="50" t="s">
        <v>22</v>
      </c>
      <c r="D130" s="50" t="s">
        <v>23</v>
      </c>
      <c r="E130" s="50" t="s">
        <v>24</v>
      </c>
      <c r="F130" s="50" t="s">
        <v>25</v>
      </c>
      <c r="G130" s="50" t="s">
        <v>26</v>
      </c>
      <c r="H130" s="50" t="s">
        <v>27</v>
      </c>
      <c r="I130" s="50" t="s">
        <v>28</v>
      </c>
      <c r="J130" s="50" t="s">
        <v>29</v>
      </c>
      <c r="K130" s="50" t="s">
        <v>64</v>
      </c>
      <c r="L130" s="50" t="s">
        <v>65</v>
      </c>
      <c r="M130" s="50" t="s">
        <v>66</v>
      </c>
      <c r="N130" s="50" t="s">
        <v>67</v>
      </c>
      <c r="O130" s="50" t="s">
        <v>51</v>
      </c>
      <c r="P130" s="50" t="s">
        <v>68</v>
      </c>
      <c r="Q130" s="50" t="s">
        <v>53</v>
      </c>
      <c r="R130" s="50" t="s">
        <v>69</v>
      </c>
      <c r="S130" s="50" t="s">
        <v>55</v>
      </c>
      <c r="T130" s="50" t="s">
        <v>70</v>
      </c>
    </row>
    <row r="131" spans="2:20" ht="102" x14ac:dyDescent="0.2">
      <c r="B131" s="121" t="s">
        <v>269</v>
      </c>
      <c r="C131" s="121" t="s">
        <v>270</v>
      </c>
      <c r="D131" s="121" t="s">
        <v>90</v>
      </c>
      <c r="E131" s="121" t="s">
        <v>271</v>
      </c>
      <c r="F131" s="121" t="s">
        <v>91</v>
      </c>
      <c r="G131" s="121" t="s">
        <v>272</v>
      </c>
      <c r="H131" s="118" t="s">
        <v>45</v>
      </c>
      <c r="I131" s="118" t="s">
        <v>158</v>
      </c>
      <c r="J131" s="118" t="s">
        <v>46</v>
      </c>
      <c r="K131" s="119">
        <v>29</v>
      </c>
      <c r="L131" s="120" t="s">
        <v>320</v>
      </c>
      <c r="M131" s="119" t="s">
        <v>39</v>
      </c>
      <c r="N131" s="119" t="s">
        <v>39</v>
      </c>
      <c r="O131" s="119" t="s">
        <v>39</v>
      </c>
      <c r="P131" s="119" t="s">
        <v>39</v>
      </c>
      <c r="Q131" s="119" t="s">
        <v>39</v>
      </c>
      <c r="R131" s="119" t="s">
        <v>39</v>
      </c>
      <c r="S131" s="119" t="s">
        <v>39</v>
      </c>
      <c r="T131" s="119" t="s">
        <v>39</v>
      </c>
    </row>
    <row r="132" spans="2:20" ht="102" x14ac:dyDescent="0.2">
      <c r="B132" s="121" t="s">
        <v>273</v>
      </c>
      <c r="C132" s="121" t="s">
        <v>274</v>
      </c>
      <c r="D132" s="121" t="s">
        <v>90</v>
      </c>
      <c r="E132" s="121" t="s">
        <v>271</v>
      </c>
      <c r="F132" s="121" t="s">
        <v>91</v>
      </c>
      <c r="G132" s="121" t="s">
        <v>272</v>
      </c>
      <c r="H132" s="118" t="s">
        <v>45</v>
      </c>
      <c r="I132" s="118" t="s">
        <v>158</v>
      </c>
      <c r="J132" s="118" t="s">
        <v>46</v>
      </c>
      <c r="K132" s="119">
        <v>29</v>
      </c>
      <c r="L132" s="120" t="s">
        <v>320</v>
      </c>
      <c r="M132" s="119" t="s">
        <v>39</v>
      </c>
      <c r="N132" s="119" t="s">
        <v>39</v>
      </c>
      <c r="O132" s="119" t="s">
        <v>39</v>
      </c>
      <c r="P132" s="119" t="s">
        <v>39</v>
      </c>
      <c r="Q132" s="119" t="s">
        <v>39</v>
      </c>
      <c r="R132" s="119" t="s">
        <v>39</v>
      </c>
      <c r="S132" s="119" t="s">
        <v>39</v>
      </c>
      <c r="T132" s="119" t="s">
        <v>39</v>
      </c>
    </row>
    <row r="133" spans="2:20" ht="102" x14ac:dyDescent="0.2">
      <c r="B133" s="121" t="s">
        <v>275</v>
      </c>
      <c r="C133" s="121" t="s">
        <v>276</v>
      </c>
      <c r="D133" s="121" t="s">
        <v>90</v>
      </c>
      <c r="E133" s="121" t="s">
        <v>271</v>
      </c>
      <c r="F133" s="121" t="s">
        <v>91</v>
      </c>
      <c r="G133" s="121" t="s">
        <v>272</v>
      </c>
      <c r="H133" s="118" t="s">
        <v>45</v>
      </c>
      <c r="I133" s="118" t="s">
        <v>158</v>
      </c>
      <c r="J133" s="118" t="s">
        <v>46</v>
      </c>
      <c r="K133" s="119">
        <v>29</v>
      </c>
      <c r="L133" s="120" t="s">
        <v>320</v>
      </c>
      <c r="M133" s="119" t="s">
        <v>39</v>
      </c>
      <c r="N133" s="119" t="s">
        <v>39</v>
      </c>
      <c r="O133" s="119" t="s">
        <v>39</v>
      </c>
      <c r="P133" s="119" t="s">
        <v>39</v>
      </c>
      <c r="Q133" s="119" t="s">
        <v>39</v>
      </c>
      <c r="R133" s="119" t="s">
        <v>39</v>
      </c>
      <c r="S133" s="119" t="s">
        <v>39</v>
      </c>
      <c r="T133" s="119" t="s">
        <v>39</v>
      </c>
    </row>
    <row r="134" spans="2:20" ht="102" x14ac:dyDescent="0.2">
      <c r="B134" s="121" t="s">
        <v>277</v>
      </c>
      <c r="C134" s="121" t="s">
        <v>278</v>
      </c>
      <c r="D134" s="121" t="s">
        <v>90</v>
      </c>
      <c r="E134" s="121" t="s">
        <v>271</v>
      </c>
      <c r="F134" s="121" t="s">
        <v>91</v>
      </c>
      <c r="G134" s="121" t="s">
        <v>272</v>
      </c>
      <c r="H134" s="118" t="s">
        <v>45</v>
      </c>
      <c r="I134" s="118" t="s">
        <v>158</v>
      </c>
      <c r="J134" s="118" t="s">
        <v>46</v>
      </c>
      <c r="K134" s="119">
        <v>28</v>
      </c>
      <c r="L134" s="120" t="s">
        <v>321</v>
      </c>
      <c r="M134" s="119" t="s">
        <v>39</v>
      </c>
      <c r="N134" s="119" t="s">
        <v>39</v>
      </c>
      <c r="O134" s="119" t="s">
        <v>39</v>
      </c>
      <c r="P134" s="119" t="s">
        <v>39</v>
      </c>
      <c r="Q134" s="119" t="s">
        <v>39</v>
      </c>
      <c r="R134" s="119" t="s">
        <v>39</v>
      </c>
      <c r="S134" s="119" t="s">
        <v>39</v>
      </c>
      <c r="T134" s="119" t="s">
        <v>39</v>
      </c>
    </row>
    <row r="135" spans="2:20" ht="102" x14ac:dyDescent="0.2">
      <c r="B135" s="121" t="s">
        <v>279</v>
      </c>
      <c r="C135" s="121" t="s">
        <v>280</v>
      </c>
      <c r="D135" s="121" t="s">
        <v>104</v>
      </c>
      <c r="E135" s="121" t="s">
        <v>271</v>
      </c>
      <c r="F135" s="121" t="s">
        <v>105</v>
      </c>
      <c r="G135" s="121" t="s">
        <v>272</v>
      </c>
      <c r="H135" s="118" t="s">
        <v>45</v>
      </c>
      <c r="I135" s="118" t="s">
        <v>158</v>
      </c>
      <c r="J135" s="118" t="s">
        <v>46</v>
      </c>
      <c r="K135" s="119">
        <v>29</v>
      </c>
      <c r="L135" s="120" t="s">
        <v>320</v>
      </c>
      <c r="M135" s="119" t="s">
        <v>39</v>
      </c>
      <c r="N135" s="119" t="s">
        <v>39</v>
      </c>
      <c r="O135" s="119" t="s">
        <v>39</v>
      </c>
      <c r="P135" s="119" t="s">
        <v>39</v>
      </c>
      <c r="Q135" s="119" t="s">
        <v>39</v>
      </c>
      <c r="R135" s="119" t="s">
        <v>39</v>
      </c>
      <c r="S135" s="119" t="s">
        <v>39</v>
      </c>
      <c r="T135" s="119" t="s">
        <v>39</v>
      </c>
    </row>
    <row r="136" spans="2:20" ht="102" x14ac:dyDescent="0.2">
      <c r="B136" s="121" t="s">
        <v>281</v>
      </c>
      <c r="C136" s="121" t="s">
        <v>282</v>
      </c>
      <c r="D136" s="121" t="s">
        <v>90</v>
      </c>
      <c r="E136" s="121" t="s">
        <v>271</v>
      </c>
      <c r="F136" s="121" t="s">
        <v>91</v>
      </c>
      <c r="G136" s="121" t="s">
        <v>272</v>
      </c>
      <c r="H136" s="118" t="s">
        <v>45</v>
      </c>
      <c r="I136" s="118" t="s">
        <v>158</v>
      </c>
      <c r="J136" s="118" t="s">
        <v>46</v>
      </c>
      <c r="K136" s="119">
        <v>29</v>
      </c>
      <c r="L136" s="120" t="s">
        <v>320</v>
      </c>
      <c r="M136" s="119" t="s">
        <v>39</v>
      </c>
      <c r="N136" s="119" t="s">
        <v>39</v>
      </c>
      <c r="O136" s="119" t="s">
        <v>39</v>
      </c>
      <c r="P136" s="119" t="s">
        <v>39</v>
      </c>
      <c r="Q136" s="119" t="s">
        <v>39</v>
      </c>
      <c r="R136" s="119" t="s">
        <v>39</v>
      </c>
      <c r="S136" s="119" t="s">
        <v>39</v>
      </c>
      <c r="T136" s="119" t="s">
        <v>39</v>
      </c>
    </row>
    <row r="138" spans="2:20" x14ac:dyDescent="0.2">
      <c r="B138" s="13" t="s">
        <v>295</v>
      </c>
      <c r="C138" s="2" t="s">
        <v>296</v>
      </c>
    </row>
    <row r="140" spans="2:20" ht="102" x14ac:dyDescent="0.2">
      <c r="B140" s="50" t="s">
        <v>10</v>
      </c>
      <c r="C140" s="50" t="s">
        <v>22</v>
      </c>
      <c r="D140" s="50" t="s">
        <v>23</v>
      </c>
      <c r="E140" s="50" t="s">
        <v>24</v>
      </c>
      <c r="F140" s="50" t="s">
        <v>25</v>
      </c>
      <c r="G140" s="50" t="s">
        <v>26</v>
      </c>
      <c r="H140" s="50" t="s">
        <v>27</v>
      </c>
      <c r="I140" s="50" t="s">
        <v>28</v>
      </c>
      <c r="J140" s="50" t="s">
        <v>29</v>
      </c>
      <c r="K140" s="50" t="s">
        <v>64</v>
      </c>
      <c r="L140" s="50" t="s">
        <v>65</v>
      </c>
      <c r="M140" s="50" t="s">
        <v>66</v>
      </c>
      <c r="N140" s="50" t="s">
        <v>67</v>
      </c>
      <c r="O140" s="50" t="s">
        <v>51</v>
      </c>
      <c r="P140" s="50" t="s">
        <v>68</v>
      </c>
      <c r="Q140" s="50" t="s">
        <v>53</v>
      </c>
      <c r="R140" s="50" t="s">
        <v>69</v>
      </c>
      <c r="S140" s="50" t="s">
        <v>55</v>
      </c>
      <c r="T140" s="50" t="s">
        <v>70</v>
      </c>
    </row>
    <row r="141" spans="2:20" ht="102" x14ac:dyDescent="0.2">
      <c r="B141" s="22" t="s">
        <v>297</v>
      </c>
      <c r="C141" s="22" t="s">
        <v>298</v>
      </c>
      <c r="D141" s="22" t="s">
        <v>42</v>
      </c>
      <c r="E141" s="22" t="s">
        <v>271</v>
      </c>
      <c r="F141" s="22" t="s">
        <v>167</v>
      </c>
      <c r="G141" s="22" t="s">
        <v>299</v>
      </c>
      <c r="H141" s="31" t="s">
        <v>300</v>
      </c>
      <c r="I141" s="31" t="s">
        <v>158</v>
      </c>
      <c r="J141" s="31" t="s">
        <v>46</v>
      </c>
      <c r="K141" s="17">
        <v>29</v>
      </c>
      <c r="L141" s="18" t="s">
        <v>320</v>
      </c>
      <c r="M141" s="17" t="s">
        <v>39</v>
      </c>
      <c r="N141" s="17" t="s">
        <v>39</v>
      </c>
      <c r="O141" s="17" t="s">
        <v>39</v>
      </c>
      <c r="P141" s="17" t="s">
        <v>39</v>
      </c>
      <c r="Q141" s="17" t="s">
        <v>39</v>
      </c>
      <c r="R141" s="17" t="s">
        <v>39</v>
      </c>
      <c r="S141" s="17" t="s">
        <v>39</v>
      </c>
      <c r="T141" s="17" t="s">
        <v>39</v>
      </c>
    </row>
    <row r="142" spans="2:20" x14ac:dyDescent="0.2">
      <c r="B142" s="133"/>
      <c r="C142" s="133"/>
      <c r="D142" s="133"/>
      <c r="E142" s="133"/>
      <c r="F142" s="133"/>
      <c r="G142" s="133"/>
      <c r="H142" s="134"/>
      <c r="I142" s="134"/>
      <c r="J142" s="134"/>
      <c r="K142" s="35"/>
      <c r="L142" s="27"/>
      <c r="M142" s="35"/>
      <c r="N142" s="35"/>
      <c r="O142" s="35"/>
      <c r="P142" s="35"/>
      <c r="Q142" s="35"/>
      <c r="R142" s="35"/>
      <c r="S142" s="35"/>
      <c r="T142" s="35"/>
    </row>
    <row r="143" spans="2:20" x14ac:dyDescent="0.2">
      <c r="B143" s="13" t="s">
        <v>409</v>
      </c>
      <c r="C143" s="2" t="s">
        <v>410</v>
      </c>
      <c r="D143" s="54"/>
      <c r="E143" s="54"/>
      <c r="F143" s="54"/>
      <c r="G143" s="54"/>
      <c r="H143" s="54"/>
      <c r="I143" s="54"/>
    </row>
    <row r="144" spans="2:20" x14ac:dyDescent="0.2">
      <c r="B144" s="135" t="s">
        <v>304</v>
      </c>
      <c r="C144" s="135" t="s">
        <v>303</v>
      </c>
      <c r="D144" s="135"/>
      <c r="E144" s="135"/>
      <c r="F144" s="135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</row>
    <row r="145" spans="2:20" x14ac:dyDescent="0.2"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</row>
    <row r="146" spans="2:20" ht="102" x14ac:dyDescent="0.2">
      <c r="B146" s="57" t="s">
        <v>10</v>
      </c>
      <c r="C146" s="57" t="s">
        <v>22</v>
      </c>
      <c r="D146" s="57" t="s">
        <v>23</v>
      </c>
      <c r="E146" s="57" t="s">
        <v>24</v>
      </c>
      <c r="F146" s="57" t="s">
        <v>25</v>
      </c>
      <c r="G146" s="57" t="s">
        <v>26</v>
      </c>
      <c r="H146" s="57" t="s">
        <v>27</v>
      </c>
      <c r="I146" s="57" t="s">
        <v>28</v>
      </c>
      <c r="J146" s="57" t="s">
        <v>29</v>
      </c>
      <c r="K146" s="57" t="s">
        <v>64</v>
      </c>
      <c r="L146" s="57" t="s">
        <v>65</v>
      </c>
      <c r="M146" s="57" t="s">
        <v>66</v>
      </c>
      <c r="N146" s="57" t="s">
        <v>67</v>
      </c>
      <c r="O146" s="57" t="s">
        <v>51</v>
      </c>
      <c r="P146" s="57" t="s">
        <v>68</v>
      </c>
      <c r="Q146" s="57" t="s">
        <v>53</v>
      </c>
      <c r="R146" s="57" t="s">
        <v>69</v>
      </c>
      <c r="S146" s="57" t="s">
        <v>55</v>
      </c>
      <c r="T146" s="57" t="s">
        <v>70</v>
      </c>
    </row>
    <row r="147" spans="2:20" ht="114.75" x14ac:dyDescent="0.2">
      <c r="B147" s="129" t="s">
        <v>411</v>
      </c>
      <c r="C147" s="129" t="s">
        <v>412</v>
      </c>
      <c r="D147" s="129" t="s">
        <v>413</v>
      </c>
      <c r="E147" s="129" t="s">
        <v>414</v>
      </c>
      <c r="F147" s="129" t="s">
        <v>415</v>
      </c>
      <c r="G147" s="30" t="s">
        <v>416</v>
      </c>
      <c r="H147" s="130" t="s">
        <v>45</v>
      </c>
      <c r="I147" s="130" t="s">
        <v>39</v>
      </c>
      <c r="J147" s="130" t="s">
        <v>46</v>
      </c>
      <c r="K147" s="32">
        <v>50</v>
      </c>
      <c r="L147" s="33" t="s">
        <v>308</v>
      </c>
      <c r="M147" s="32" t="s">
        <v>39</v>
      </c>
      <c r="N147" s="32" t="s">
        <v>39</v>
      </c>
      <c r="O147" s="32" t="s">
        <v>39</v>
      </c>
      <c r="P147" s="32" t="s">
        <v>39</v>
      </c>
      <c r="Q147" s="32" t="s">
        <v>39</v>
      </c>
      <c r="R147" s="32" t="s">
        <v>39</v>
      </c>
      <c r="S147" s="32" t="s">
        <v>39</v>
      </c>
      <c r="T147" s="32" t="s">
        <v>39</v>
      </c>
    </row>
    <row r="149" spans="2:20" x14ac:dyDescent="0.2">
      <c r="B149" s="13" t="s">
        <v>449</v>
      </c>
      <c r="C149" s="2" t="s">
        <v>450</v>
      </c>
    </row>
    <row r="150" spans="2:20" x14ac:dyDescent="0.2">
      <c r="B150" s="13" t="s">
        <v>451</v>
      </c>
      <c r="C150" s="2" t="s">
        <v>452</v>
      </c>
    </row>
    <row r="151" spans="2:20" x14ac:dyDescent="0.2">
      <c r="B151" s="13" t="s">
        <v>453</v>
      </c>
      <c r="C151" s="2" t="s">
        <v>454</v>
      </c>
    </row>
    <row r="153" spans="2:20" ht="102" x14ac:dyDescent="0.2">
      <c r="B153" s="170" t="s">
        <v>10</v>
      </c>
      <c r="C153" s="170" t="s">
        <v>22</v>
      </c>
      <c r="D153" s="170" t="s">
        <v>23</v>
      </c>
      <c r="E153" s="170" t="s">
        <v>24</v>
      </c>
      <c r="F153" s="170" t="s">
        <v>25</v>
      </c>
      <c r="G153" s="170" t="s">
        <v>26</v>
      </c>
      <c r="H153" s="170" t="s">
        <v>27</v>
      </c>
      <c r="I153" s="170" t="s">
        <v>28</v>
      </c>
      <c r="J153" s="169" t="s">
        <v>29</v>
      </c>
      <c r="K153" s="170" t="s">
        <v>64</v>
      </c>
      <c r="L153" s="170" t="s">
        <v>65</v>
      </c>
      <c r="M153" s="170" t="s">
        <v>66</v>
      </c>
      <c r="N153" s="170" t="s">
        <v>67</v>
      </c>
      <c r="O153" s="170" t="s">
        <v>51</v>
      </c>
      <c r="P153" s="170" t="s">
        <v>68</v>
      </c>
      <c r="Q153" s="170" t="s">
        <v>53</v>
      </c>
      <c r="R153" s="170" t="s">
        <v>69</v>
      </c>
      <c r="S153" s="170" t="s">
        <v>55</v>
      </c>
      <c r="T153" s="170" t="s">
        <v>70</v>
      </c>
    </row>
    <row r="154" spans="2:20" ht="63.75" x14ac:dyDescent="0.2">
      <c r="B154" s="122" t="s">
        <v>455</v>
      </c>
      <c r="C154" s="122" t="s">
        <v>456</v>
      </c>
      <c r="D154" s="122" t="s">
        <v>42</v>
      </c>
      <c r="E154" s="122" t="s">
        <v>271</v>
      </c>
      <c r="F154" s="122" t="s">
        <v>167</v>
      </c>
      <c r="G154" s="122" t="s">
        <v>457</v>
      </c>
      <c r="H154" s="123" t="s">
        <v>45</v>
      </c>
      <c r="I154" s="159" t="s">
        <v>39</v>
      </c>
      <c r="J154" s="123" t="s">
        <v>46</v>
      </c>
      <c r="K154" s="126">
        <v>49</v>
      </c>
      <c r="L154" s="131" t="s">
        <v>460</v>
      </c>
      <c r="M154" s="126" t="s">
        <v>39</v>
      </c>
      <c r="N154" s="80" t="s">
        <v>39</v>
      </c>
      <c r="O154" s="126" t="s">
        <v>39</v>
      </c>
      <c r="P154" s="126" t="s">
        <v>39</v>
      </c>
      <c r="Q154" s="126" t="s">
        <v>39</v>
      </c>
      <c r="R154" s="126" t="s">
        <v>39</v>
      </c>
      <c r="S154" s="126" t="s">
        <v>39</v>
      </c>
      <c r="T154" s="126" t="s">
        <v>39</v>
      </c>
    </row>
    <row r="155" spans="2:20" ht="76.5" x14ac:dyDescent="0.2">
      <c r="B155" s="122" t="s">
        <v>458</v>
      </c>
      <c r="C155" s="122" t="s">
        <v>459</v>
      </c>
      <c r="D155" s="122" t="s">
        <v>113</v>
      </c>
      <c r="E155" s="122" t="s">
        <v>271</v>
      </c>
      <c r="F155" s="122" t="s">
        <v>114</v>
      </c>
      <c r="G155" s="122" t="s">
        <v>457</v>
      </c>
      <c r="H155" s="123" t="s">
        <v>45</v>
      </c>
      <c r="I155" s="123" t="s">
        <v>39</v>
      </c>
      <c r="J155" s="123" t="s">
        <v>46</v>
      </c>
      <c r="K155" s="167">
        <v>49</v>
      </c>
      <c r="L155" s="127" t="s">
        <v>460</v>
      </c>
      <c r="M155" s="126" t="s">
        <v>39</v>
      </c>
      <c r="N155" s="126" t="s">
        <v>39</v>
      </c>
      <c r="O155" s="126" t="s">
        <v>39</v>
      </c>
      <c r="P155" s="126" t="s">
        <v>39</v>
      </c>
      <c r="Q155" s="126" t="s">
        <v>39</v>
      </c>
      <c r="R155" s="126" t="s">
        <v>39</v>
      </c>
      <c r="S155" s="126" t="s">
        <v>39</v>
      </c>
      <c r="T155" s="126" t="s">
        <v>39</v>
      </c>
    </row>
  </sheetData>
  <dataValidations count="1">
    <dataValidation type="textLength" allowBlank="1" showInputMessage="1" showErrorMessage="1" errorTitle="K L A I D A  " error="Galimas pavadinimo ženklų skaičius - 150" promptTitle="Informacija" prompt="Galimas pavadinimo ženklų skaičius - 150" sqref="C84 C147 C94" xr:uid="{00000000-0002-0000-0200-000000000000}">
      <formula1>1</formula1>
      <formula2>150</formula2>
    </dataValidation>
  </dataValidations>
  <pageMargins left="0.23622047244094491" right="0.23622047244094491" top="0.74803149606299213" bottom="0.74803149606299213" header="0.31496062992125984" footer="0.31496062992125984"/>
  <pageSetup paperSize="9" scale="43" fitToHeight="14" orientation="landscape" r:id="rId1"/>
  <rowBreaks count="7" manualBreakCount="7">
    <brk id="21" max="16383" man="1"/>
    <brk id="38" max="16383" man="1"/>
    <brk id="54" max="16383" man="1"/>
    <brk id="71" max="16383" man="1"/>
    <brk id="99" max="16383" man="1"/>
    <brk id="124" max="16383" man="1"/>
    <brk id="1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W227"/>
  <sheetViews>
    <sheetView view="pageBreakPreview" topLeftCell="A214" zoomScale="66" zoomScaleNormal="66" zoomScaleSheetLayoutView="66" workbookViewId="0">
      <selection activeCell="W130" sqref="W130"/>
    </sheetView>
  </sheetViews>
  <sheetFormatPr defaultRowHeight="12.75" x14ac:dyDescent="0.2"/>
  <cols>
    <col min="1" max="1" width="7.85546875" style="4" customWidth="1"/>
    <col min="2" max="2" width="13" style="4" customWidth="1"/>
    <col min="3" max="3" width="18" style="4" customWidth="1"/>
    <col min="4" max="4" width="15" style="4" customWidth="1"/>
    <col min="5" max="5" width="13.28515625" style="4" customWidth="1"/>
    <col min="6" max="6" width="15.28515625" style="4" customWidth="1"/>
    <col min="7" max="7" width="14" style="4" customWidth="1"/>
    <col min="8" max="8" width="14.5703125" style="4" customWidth="1"/>
    <col min="9" max="11" width="9.140625" style="4"/>
    <col min="12" max="12" width="15" style="84" customWidth="1"/>
    <col min="13" max="13" width="16.140625" style="52" customWidth="1"/>
    <col min="14" max="14" width="12" style="4" customWidth="1"/>
    <col min="15" max="15" width="13.85546875" style="84" customWidth="1"/>
    <col min="16" max="16" width="13.7109375" style="52" customWidth="1"/>
    <col min="17" max="17" width="9.140625" style="4"/>
    <col min="18" max="18" width="13.140625" style="84" customWidth="1"/>
    <col min="19" max="19" width="13.28515625" style="52" customWidth="1"/>
    <col min="20" max="20" width="9.140625" style="4"/>
    <col min="21" max="21" width="12.140625" style="84" customWidth="1"/>
    <col min="22" max="22" width="10.7109375" style="52" customWidth="1"/>
    <col min="23" max="16384" width="9.140625" style="4"/>
  </cols>
  <sheetData>
    <row r="2" spans="2:22" ht="15.75" x14ac:dyDescent="0.2">
      <c r="B2" s="115" t="s">
        <v>61</v>
      </c>
    </row>
    <row r="3" spans="2:22" x14ac:dyDescent="0.2">
      <c r="B3" s="16"/>
    </row>
    <row r="4" spans="2:22" x14ac:dyDescent="0.2">
      <c r="B4" s="13" t="s">
        <v>93</v>
      </c>
      <c r="C4" s="2" t="s">
        <v>94</v>
      </c>
    </row>
    <row r="5" spans="2:22" x14ac:dyDescent="0.2">
      <c r="B5" s="13" t="s">
        <v>95</v>
      </c>
      <c r="C5" s="2" t="s">
        <v>96</v>
      </c>
    </row>
    <row r="6" spans="2:22" x14ac:dyDescent="0.2">
      <c r="B6" s="13" t="s">
        <v>485</v>
      </c>
      <c r="C6" s="2" t="s">
        <v>486</v>
      </c>
      <c r="D6" s="136"/>
      <c r="E6" s="136"/>
      <c r="F6" s="136"/>
      <c r="G6" s="136"/>
      <c r="L6" s="4"/>
      <c r="M6" s="4"/>
      <c r="O6" s="4"/>
      <c r="P6" s="4"/>
      <c r="R6" s="4"/>
      <c r="S6" s="4"/>
      <c r="U6" s="4"/>
      <c r="V6" s="4"/>
    </row>
    <row r="7" spans="2:22" x14ac:dyDescent="0.2">
      <c r="B7" s="136"/>
      <c r="C7" s="136"/>
      <c r="D7" s="136"/>
      <c r="E7" s="136"/>
      <c r="F7" s="136"/>
      <c r="G7" s="136"/>
      <c r="L7" s="4"/>
      <c r="M7" s="4"/>
      <c r="O7" s="4"/>
      <c r="P7" s="4"/>
      <c r="R7" s="4"/>
      <c r="S7" s="4"/>
      <c r="U7" s="4"/>
      <c r="V7" s="4"/>
    </row>
    <row r="8" spans="2:22" ht="102" x14ac:dyDescent="0.2">
      <c r="B8" s="272" t="s">
        <v>10</v>
      </c>
      <c r="C8" s="272" t="s">
        <v>22</v>
      </c>
      <c r="D8" s="272" t="s">
        <v>23</v>
      </c>
      <c r="E8" s="272" t="s">
        <v>24</v>
      </c>
      <c r="F8" s="272" t="s">
        <v>25</v>
      </c>
      <c r="G8" s="272" t="s">
        <v>26</v>
      </c>
      <c r="H8" s="272" t="s">
        <v>27</v>
      </c>
      <c r="I8" s="272" t="s">
        <v>28</v>
      </c>
      <c r="J8" s="271" t="s">
        <v>29</v>
      </c>
      <c r="K8" s="7" t="s">
        <v>48</v>
      </c>
      <c r="L8" s="7" t="s">
        <v>49</v>
      </c>
      <c r="M8" s="7" t="s">
        <v>50</v>
      </c>
      <c r="N8" s="7" t="s">
        <v>51</v>
      </c>
      <c r="O8" s="7" t="s">
        <v>57</v>
      </c>
      <c r="P8" s="7" t="s">
        <v>52</v>
      </c>
      <c r="Q8" s="7" t="s">
        <v>53</v>
      </c>
      <c r="R8" s="7" t="s">
        <v>58</v>
      </c>
      <c r="S8" s="7" t="s">
        <v>54</v>
      </c>
      <c r="T8" s="7" t="s">
        <v>55</v>
      </c>
      <c r="U8" s="7" t="s">
        <v>59</v>
      </c>
      <c r="V8" s="7" t="s">
        <v>56</v>
      </c>
    </row>
    <row r="9" spans="2:22" ht="102" x14ac:dyDescent="0.2">
      <c r="B9" s="95" t="s">
        <v>487</v>
      </c>
      <c r="C9" s="95" t="s">
        <v>488</v>
      </c>
      <c r="D9" s="95" t="s">
        <v>108</v>
      </c>
      <c r="E9" s="122" t="s">
        <v>100</v>
      </c>
      <c r="F9" s="95" t="s">
        <v>109</v>
      </c>
      <c r="G9" s="95" t="s">
        <v>489</v>
      </c>
      <c r="H9" s="123" t="s">
        <v>45</v>
      </c>
      <c r="I9" s="123" t="s">
        <v>39</v>
      </c>
      <c r="J9" s="123" t="s">
        <v>46</v>
      </c>
      <c r="K9" s="94" t="s">
        <v>498</v>
      </c>
      <c r="L9" s="96" t="s">
        <v>499</v>
      </c>
      <c r="M9" s="111">
        <v>1</v>
      </c>
      <c r="N9" s="125" t="s">
        <v>500</v>
      </c>
      <c r="O9" s="124" t="s">
        <v>501</v>
      </c>
      <c r="P9" s="125">
        <v>8</v>
      </c>
      <c r="Q9" s="125" t="s">
        <v>502</v>
      </c>
      <c r="R9" s="124" t="s">
        <v>503</v>
      </c>
      <c r="S9" s="125">
        <v>2</v>
      </c>
      <c r="T9" s="125" t="s">
        <v>39</v>
      </c>
      <c r="U9" s="125" t="s">
        <v>39</v>
      </c>
      <c r="V9" s="125" t="s">
        <v>39</v>
      </c>
    </row>
    <row r="10" spans="2:22" ht="102" x14ac:dyDescent="0.2">
      <c r="B10" s="95" t="s">
        <v>490</v>
      </c>
      <c r="C10" s="95" t="s">
        <v>491</v>
      </c>
      <c r="D10" s="95" t="s">
        <v>90</v>
      </c>
      <c r="E10" s="122" t="s">
        <v>100</v>
      </c>
      <c r="F10" s="95" t="s">
        <v>91</v>
      </c>
      <c r="G10" s="95" t="s">
        <v>489</v>
      </c>
      <c r="H10" s="123" t="s">
        <v>45</v>
      </c>
      <c r="I10" s="123" t="s">
        <v>39</v>
      </c>
      <c r="J10" s="123" t="s">
        <v>46</v>
      </c>
      <c r="K10" s="94" t="s">
        <v>498</v>
      </c>
      <c r="L10" s="96" t="s">
        <v>499</v>
      </c>
      <c r="M10" s="111">
        <v>1</v>
      </c>
      <c r="N10" s="125" t="s">
        <v>500</v>
      </c>
      <c r="O10" s="124" t="s">
        <v>501</v>
      </c>
      <c r="P10" s="125">
        <v>34</v>
      </c>
      <c r="Q10" s="125" t="s">
        <v>502</v>
      </c>
      <c r="R10" s="124" t="s">
        <v>503</v>
      </c>
      <c r="S10" s="125">
        <v>2</v>
      </c>
      <c r="T10" s="125" t="s">
        <v>39</v>
      </c>
      <c r="U10" s="125" t="s">
        <v>39</v>
      </c>
      <c r="V10" s="125" t="s">
        <v>39</v>
      </c>
    </row>
    <row r="11" spans="2:22" ht="102" x14ac:dyDescent="0.2">
      <c r="B11" s="95" t="s">
        <v>492</v>
      </c>
      <c r="C11" s="95" t="s">
        <v>493</v>
      </c>
      <c r="D11" s="95" t="s">
        <v>42</v>
      </c>
      <c r="E11" s="122" t="s">
        <v>100</v>
      </c>
      <c r="F11" s="95" t="s">
        <v>167</v>
      </c>
      <c r="G11" s="95" t="s">
        <v>489</v>
      </c>
      <c r="H11" s="123" t="s">
        <v>45</v>
      </c>
      <c r="I11" s="123" t="s">
        <v>39</v>
      </c>
      <c r="J11" s="123" t="s">
        <v>46</v>
      </c>
      <c r="K11" s="94" t="s">
        <v>498</v>
      </c>
      <c r="L11" s="95" t="s">
        <v>499</v>
      </c>
      <c r="M11" s="111">
        <v>1</v>
      </c>
      <c r="N11" s="125" t="s">
        <v>500</v>
      </c>
      <c r="O11" s="124" t="s">
        <v>501</v>
      </c>
      <c r="P11" s="125">
        <v>40</v>
      </c>
      <c r="Q11" s="125" t="s">
        <v>502</v>
      </c>
      <c r="R11" s="124" t="s">
        <v>503</v>
      </c>
      <c r="S11" s="125">
        <v>2</v>
      </c>
      <c r="T11" s="125" t="s">
        <v>39</v>
      </c>
      <c r="U11" s="125" t="s">
        <v>39</v>
      </c>
      <c r="V11" s="125" t="s">
        <v>39</v>
      </c>
    </row>
    <row r="12" spans="2:22" ht="102" x14ac:dyDescent="0.2">
      <c r="B12" s="95" t="s">
        <v>494</v>
      </c>
      <c r="C12" s="95" t="s">
        <v>495</v>
      </c>
      <c r="D12" s="95" t="s">
        <v>113</v>
      </c>
      <c r="E12" s="122" t="s">
        <v>100</v>
      </c>
      <c r="F12" s="95" t="s">
        <v>434</v>
      </c>
      <c r="G12" s="95" t="s">
        <v>489</v>
      </c>
      <c r="H12" s="123" t="s">
        <v>45</v>
      </c>
      <c r="I12" s="123" t="s">
        <v>39</v>
      </c>
      <c r="J12" s="123" t="s">
        <v>46</v>
      </c>
      <c r="K12" s="94" t="s">
        <v>498</v>
      </c>
      <c r="L12" s="95" t="s">
        <v>499</v>
      </c>
      <c r="M12" s="111">
        <v>1</v>
      </c>
      <c r="N12" s="125" t="s">
        <v>500</v>
      </c>
      <c r="O12" s="124" t="s">
        <v>501</v>
      </c>
      <c r="P12" s="125">
        <v>20</v>
      </c>
      <c r="Q12" s="125" t="s">
        <v>502</v>
      </c>
      <c r="R12" s="124" t="s">
        <v>503</v>
      </c>
      <c r="S12" s="125">
        <v>2</v>
      </c>
      <c r="T12" s="125" t="s">
        <v>39</v>
      </c>
      <c r="U12" s="125" t="s">
        <v>39</v>
      </c>
      <c r="V12" s="125" t="s">
        <v>39</v>
      </c>
    </row>
    <row r="13" spans="2:22" x14ac:dyDescent="0.2">
      <c r="B13" s="13"/>
      <c r="C13" s="2"/>
    </row>
    <row r="14" spans="2:22" x14ac:dyDescent="0.2">
      <c r="B14" s="160" t="s">
        <v>420</v>
      </c>
      <c r="C14" s="161" t="s">
        <v>421</v>
      </c>
      <c r="D14" s="162"/>
      <c r="E14" s="162"/>
      <c r="F14" s="162"/>
      <c r="L14" s="4"/>
      <c r="M14" s="4"/>
      <c r="O14" s="4"/>
      <c r="P14" s="4"/>
      <c r="R14" s="4"/>
      <c r="S14" s="4"/>
      <c r="U14" s="4"/>
      <c r="V14" s="4"/>
    </row>
    <row r="15" spans="2:22" x14ac:dyDescent="0.2">
      <c r="L15" s="4"/>
      <c r="M15" s="4"/>
      <c r="O15" s="4"/>
      <c r="P15" s="4"/>
      <c r="R15" s="4"/>
      <c r="S15" s="4"/>
      <c r="U15" s="4"/>
      <c r="V15" s="4"/>
    </row>
    <row r="16" spans="2:22" ht="102" x14ac:dyDescent="0.2">
      <c r="B16" s="139" t="s">
        <v>10</v>
      </c>
      <c r="C16" s="139" t="s">
        <v>22</v>
      </c>
      <c r="D16" s="139" t="s">
        <v>23</v>
      </c>
      <c r="E16" s="139" t="s">
        <v>24</v>
      </c>
      <c r="F16" s="139" t="s">
        <v>25</v>
      </c>
      <c r="G16" s="139" t="s">
        <v>26</v>
      </c>
      <c r="H16" s="139" t="s">
        <v>27</v>
      </c>
      <c r="I16" s="139" t="s">
        <v>28</v>
      </c>
      <c r="J16" s="24" t="s">
        <v>29</v>
      </c>
      <c r="K16" s="7" t="s">
        <v>48</v>
      </c>
      <c r="L16" s="7" t="s">
        <v>49</v>
      </c>
      <c r="M16" s="7" t="s">
        <v>50</v>
      </c>
      <c r="N16" s="7" t="s">
        <v>51</v>
      </c>
      <c r="O16" s="7" t="s">
        <v>57</v>
      </c>
      <c r="P16" s="7" t="s">
        <v>52</v>
      </c>
      <c r="Q16" s="7" t="s">
        <v>53</v>
      </c>
      <c r="R16" s="7" t="s">
        <v>58</v>
      </c>
      <c r="S16" s="7" t="s">
        <v>54</v>
      </c>
      <c r="T16" s="7" t="s">
        <v>55</v>
      </c>
      <c r="U16" s="7" t="s">
        <v>59</v>
      </c>
      <c r="V16" s="7" t="s">
        <v>56</v>
      </c>
    </row>
    <row r="17" spans="2:22" ht="76.5" x14ac:dyDescent="0.2">
      <c r="B17" s="95" t="s">
        <v>422</v>
      </c>
      <c r="C17" s="95" t="s">
        <v>423</v>
      </c>
      <c r="D17" s="95" t="s">
        <v>104</v>
      </c>
      <c r="E17" s="122" t="s">
        <v>100</v>
      </c>
      <c r="F17" s="95" t="s">
        <v>424</v>
      </c>
      <c r="G17" s="95" t="s">
        <v>425</v>
      </c>
      <c r="H17" s="123" t="s">
        <v>45</v>
      </c>
      <c r="I17" s="123" t="s">
        <v>39</v>
      </c>
      <c r="J17" s="123" t="s">
        <v>46</v>
      </c>
      <c r="K17" s="94" t="s">
        <v>444</v>
      </c>
      <c r="L17" s="96" t="s">
        <v>445</v>
      </c>
      <c r="M17" s="111">
        <v>1</v>
      </c>
      <c r="N17" s="125" t="s">
        <v>39</v>
      </c>
      <c r="O17" s="125" t="s">
        <v>39</v>
      </c>
      <c r="P17" s="125" t="s">
        <v>39</v>
      </c>
      <c r="Q17" s="125" t="s">
        <v>39</v>
      </c>
      <c r="R17" s="125" t="s">
        <v>39</v>
      </c>
      <c r="S17" s="125" t="s">
        <v>39</v>
      </c>
      <c r="T17" s="125" t="s">
        <v>39</v>
      </c>
      <c r="U17" s="125" t="s">
        <v>39</v>
      </c>
      <c r="V17" s="125" t="s">
        <v>39</v>
      </c>
    </row>
    <row r="18" spans="2:22" ht="76.5" x14ac:dyDescent="0.2">
      <c r="B18" s="95" t="s">
        <v>426</v>
      </c>
      <c r="C18" s="95" t="s">
        <v>427</v>
      </c>
      <c r="D18" s="95" t="s">
        <v>108</v>
      </c>
      <c r="E18" s="122" t="s">
        <v>100</v>
      </c>
      <c r="F18" s="95" t="s">
        <v>109</v>
      </c>
      <c r="G18" s="95" t="s">
        <v>425</v>
      </c>
      <c r="H18" s="123" t="s">
        <v>45</v>
      </c>
      <c r="I18" s="123" t="s">
        <v>39</v>
      </c>
      <c r="J18" s="123" t="s">
        <v>46</v>
      </c>
      <c r="K18" s="94" t="s">
        <v>444</v>
      </c>
      <c r="L18" s="96" t="s">
        <v>445</v>
      </c>
      <c r="M18" s="111">
        <v>1</v>
      </c>
      <c r="N18" s="125" t="s">
        <v>39</v>
      </c>
      <c r="O18" s="125" t="s">
        <v>39</v>
      </c>
      <c r="P18" s="125" t="s">
        <v>39</v>
      </c>
      <c r="Q18" s="125" t="s">
        <v>39</v>
      </c>
      <c r="R18" s="125" t="s">
        <v>39</v>
      </c>
      <c r="S18" s="125" t="s">
        <v>39</v>
      </c>
      <c r="T18" s="125" t="s">
        <v>39</v>
      </c>
      <c r="U18" s="125" t="s">
        <v>39</v>
      </c>
      <c r="V18" s="125" t="s">
        <v>39</v>
      </c>
    </row>
    <row r="19" spans="2:22" ht="76.5" x14ac:dyDescent="0.2">
      <c r="B19" s="95" t="s">
        <v>428</v>
      </c>
      <c r="C19" s="95" t="s">
        <v>429</v>
      </c>
      <c r="D19" s="95" t="s">
        <v>90</v>
      </c>
      <c r="E19" s="122" t="s">
        <v>100</v>
      </c>
      <c r="F19" s="95" t="s">
        <v>91</v>
      </c>
      <c r="G19" s="95" t="s">
        <v>425</v>
      </c>
      <c r="H19" s="123" t="s">
        <v>45</v>
      </c>
      <c r="I19" s="123" t="s">
        <v>39</v>
      </c>
      <c r="J19" s="123" t="s">
        <v>46</v>
      </c>
      <c r="K19" s="94" t="s">
        <v>444</v>
      </c>
      <c r="L19" s="95" t="s">
        <v>445</v>
      </c>
      <c r="M19" s="111">
        <v>1</v>
      </c>
      <c r="N19" s="125" t="s">
        <v>39</v>
      </c>
      <c r="O19" s="125" t="s">
        <v>39</v>
      </c>
      <c r="P19" s="125" t="s">
        <v>39</v>
      </c>
      <c r="Q19" s="125" t="s">
        <v>39</v>
      </c>
      <c r="R19" s="125" t="s">
        <v>39</v>
      </c>
      <c r="S19" s="125" t="s">
        <v>39</v>
      </c>
      <c r="T19" s="125" t="s">
        <v>39</v>
      </c>
      <c r="U19" s="125" t="s">
        <v>39</v>
      </c>
      <c r="V19" s="125" t="s">
        <v>39</v>
      </c>
    </row>
    <row r="20" spans="2:22" ht="76.5" x14ac:dyDescent="0.2">
      <c r="B20" s="95" t="s">
        <v>430</v>
      </c>
      <c r="C20" s="95" t="s">
        <v>431</v>
      </c>
      <c r="D20" s="95" t="s">
        <v>42</v>
      </c>
      <c r="E20" s="122" t="s">
        <v>100</v>
      </c>
      <c r="F20" s="95" t="s">
        <v>167</v>
      </c>
      <c r="G20" s="95" t="s">
        <v>435</v>
      </c>
      <c r="H20" s="123" t="s">
        <v>45</v>
      </c>
      <c r="I20" s="123" t="s">
        <v>39</v>
      </c>
      <c r="J20" s="123" t="s">
        <v>46</v>
      </c>
      <c r="K20" s="94" t="s">
        <v>444</v>
      </c>
      <c r="L20" s="95" t="s">
        <v>445</v>
      </c>
      <c r="M20" s="111">
        <v>1</v>
      </c>
      <c r="N20" s="125" t="s">
        <v>39</v>
      </c>
      <c r="O20" s="125" t="s">
        <v>39</v>
      </c>
      <c r="P20" s="125" t="s">
        <v>39</v>
      </c>
      <c r="Q20" s="125" t="s">
        <v>39</v>
      </c>
      <c r="R20" s="125" t="s">
        <v>39</v>
      </c>
      <c r="S20" s="125" t="s">
        <v>39</v>
      </c>
      <c r="T20" s="125" t="s">
        <v>39</v>
      </c>
      <c r="U20" s="125" t="s">
        <v>39</v>
      </c>
      <c r="V20" s="125" t="s">
        <v>39</v>
      </c>
    </row>
    <row r="21" spans="2:22" ht="76.5" x14ac:dyDescent="0.2">
      <c r="B21" s="95" t="s">
        <v>432</v>
      </c>
      <c r="C21" s="95" t="s">
        <v>433</v>
      </c>
      <c r="D21" s="95" t="s">
        <v>113</v>
      </c>
      <c r="E21" s="122" t="s">
        <v>100</v>
      </c>
      <c r="F21" s="95" t="s">
        <v>434</v>
      </c>
      <c r="G21" s="95" t="s">
        <v>425</v>
      </c>
      <c r="H21" s="123" t="s">
        <v>45</v>
      </c>
      <c r="I21" s="123" t="s">
        <v>39</v>
      </c>
      <c r="J21" s="123" t="s">
        <v>46</v>
      </c>
      <c r="K21" s="94" t="s">
        <v>444</v>
      </c>
      <c r="L21" s="95" t="s">
        <v>445</v>
      </c>
      <c r="M21" s="111">
        <v>2</v>
      </c>
      <c r="N21" s="125" t="s">
        <v>39</v>
      </c>
      <c r="O21" s="125" t="s">
        <v>39</v>
      </c>
      <c r="P21" s="125" t="s">
        <v>39</v>
      </c>
      <c r="Q21" s="125" t="s">
        <v>39</v>
      </c>
      <c r="R21" s="125" t="s">
        <v>39</v>
      </c>
      <c r="S21" s="125" t="s">
        <v>39</v>
      </c>
      <c r="T21" s="125" t="s">
        <v>39</v>
      </c>
      <c r="U21" s="125" t="s">
        <v>39</v>
      </c>
      <c r="V21" s="125" t="s">
        <v>39</v>
      </c>
    </row>
    <row r="22" spans="2:22" x14ac:dyDescent="0.2">
      <c r="B22" s="13"/>
      <c r="C22" s="2"/>
    </row>
    <row r="23" spans="2:22" x14ac:dyDescent="0.2">
      <c r="B23" s="13" t="s">
        <v>97</v>
      </c>
      <c r="C23" s="2" t="s">
        <v>98</v>
      </c>
    </row>
    <row r="25" spans="2:22" ht="102" x14ac:dyDescent="0.2">
      <c r="B25" s="20" t="s">
        <v>10</v>
      </c>
      <c r="C25" s="20" t="s">
        <v>22</v>
      </c>
      <c r="D25" s="20" t="s">
        <v>23</v>
      </c>
      <c r="E25" s="20" t="s">
        <v>24</v>
      </c>
      <c r="F25" s="20" t="s">
        <v>25</v>
      </c>
      <c r="G25" s="20" t="s">
        <v>26</v>
      </c>
      <c r="H25" s="20" t="s">
        <v>27</v>
      </c>
      <c r="I25" s="20" t="s">
        <v>28</v>
      </c>
      <c r="J25" s="14" t="s">
        <v>29</v>
      </c>
      <c r="K25" s="7" t="s">
        <v>48</v>
      </c>
      <c r="L25" s="7" t="s">
        <v>49</v>
      </c>
      <c r="M25" s="7" t="s">
        <v>50</v>
      </c>
      <c r="N25" s="7" t="s">
        <v>51</v>
      </c>
      <c r="O25" s="7" t="s">
        <v>57</v>
      </c>
      <c r="P25" s="7" t="s">
        <v>52</v>
      </c>
      <c r="Q25" s="7" t="s">
        <v>53</v>
      </c>
      <c r="R25" s="7" t="s">
        <v>58</v>
      </c>
      <c r="S25" s="7" t="s">
        <v>54</v>
      </c>
      <c r="T25" s="7" t="s">
        <v>55</v>
      </c>
      <c r="U25" s="7" t="s">
        <v>59</v>
      </c>
      <c r="V25" s="7" t="s">
        <v>56</v>
      </c>
    </row>
    <row r="26" spans="2:22" ht="76.5" x14ac:dyDescent="0.2">
      <c r="B26" s="9" t="s">
        <v>99</v>
      </c>
      <c r="C26" s="9" t="s">
        <v>145</v>
      </c>
      <c r="D26" s="9" t="s">
        <v>42</v>
      </c>
      <c r="E26" s="9" t="s">
        <v>100</v>
      </c>
      <c r="F26" s="9" t="s">
        <v>87</v>
      </c>
      <c r="G26" s="9" t="s">
        <v>101</v>
      </c>
      <c r="H26" s="11" t="s">
        <v>45</v>
      </c>
      <c r="I26" s="11" t="s">
        <v>39</v>
      </c>
      <c r="J26" s="11" t="s">
        <v>46</v>
      </c>
      <c r="K26" s="15" t="s">
        <v>117</v>
      </c>
      <c r="L26" s="12" t="s">
        <v>118</v>
      </c>
      <c r="M26" s="21">
        <v>1</v>
      </c>
      <c r="N26" s="15" t="s">
        <v>39</v>
      </c>
      <c r="O26" s="83" t="s">
        <v>39</v>
      </c>
      <c r="P26" s="15" t="s">
        <v>39</v>
      </c>
      <c r="Q26" s="15" t="s">
        <v>39</v>
      </c>
      <c r="R26" s="83" t="s">
        <v>39</v>
      </c>
      <c r="S26" s="15" t="s">
        <v>39</v>
      </c>
      <c r="T26" s="15" t="s">
        <v>39</v>
      </c>
      <c r="U26" s="83" t="s">
        <v>39</v>
      </c>
      <c r="V26" s="15" t="s">
        <v>39</v>
      </c>
    </row>
    <row r="27" spans="2:22" ht="76.5" x14ac:dyDescent="0.2">
      <c r="B27" s="9" t="s">
        <v>102</v>
      </c>
      <c r="C27" s="9" t="s">
        <v>103</v>
      </c>
      <c r="D27" s="9" t="s">
        <v>146</v>
      </c>
      <c r="E27" s="9" t="s">
        <v>100</v>
      </c>
      <c r="F27" s="9" t="s">
        <v>105</v>
      </c>
      <c r="G27" s="9" t="s">
        <v>101</v>
      </c>
      <c r="H27" s="11" t="s">
        <v>45</v>
      </c>
      <c r="I27" s="11" t="s">
        <v>39</v>
      </c>
      <c r="J27" s="11" t="s">
        <v>46</v>
      </c>
      <c r="K27" s="15" t="s">
        <v>117</v>
      </c>
      <c r="L27" s="12" t="s">
        <v>118</v>
      </c>
      <c r="M27" s="21">
        <v>1</v>
      </c>
      <c r="N27" s="15" t="s">
        <v>39</v>
      </c>
      <c r="O27" s="83" t="s">
        <v>39</v>
      </c>
      <c r="P27" s="15" t="s">
        <v>39</v>
      </c>
      <c r="Q27" s="15" t="s">
        <v>39</v>
      </c>
      <c r="R27" s="83" t="s">
        <v>39</v>
      </c>
      <c r="S27" s="15" t="s">
        <v>39</v>
      </c>
      <c r="T27" s="15" t="s">
        <v>39</v>
      </c>
      <c r="U27" s="83" t="s">
        <v>39</v>
      </c>
      <c r="V27" s="15" t="s">
        <v>39</v>
      </c>
    </row>
    <row r="28" spans="2:22" ht="76.5" x14ac:dyDescent="0.2">
      <c r="B28" s="9" t="s">
        <v>106</v>
      </c>
      <c r="C28" s="9" t="s">
        <v>107</v>
      </c>
      <c r="D28" s="9" t="s">
        <v>108</v>
      </c>
      <c r="E28" s="9" t="s">
        <v>100</v>
      </c>
      <c r="F28" s="9" t="s">
        <v>109</v>
      </c>
      <c r="G28" s="9" t="s">
        <v>101</v>
      </c>
      <c r="H28" s="11" t="s">
        <v>45</v>
      </c>
      <c r="I28" s="11" t="s">
        <v>39</v>
      </c>
      <c r="J28" s="11" t="s">
        <v>46</v>
      </c>
      <c r="K28" s="15" t="s">
        <v>117</v>
      </c>
      <c r="L28" s="12" t="s">
        <v>118</v>
      </c>
      <c r="M28" s="21">
        <v>1</v>
      </c>
      <c r="N28" s="15" t="s">
        <v>39</v>
      </c>
      <c r="O28" s="83" t="s">
        <v>39</v>
      </c>
      <c r="P28" s="15" t="s">
        <v>39</v>
      </c>
      <c r="Q28" s="15" t="s">
        <v>39</v>
      </c>
      <c r="R28" s="83" t="s">
        <v>39</v>
      </c>
      <c r="S28" s="15" t="s">
        <v>39</v>
      </c>
      <c r="T28" s="15" t="s">
        <v>39</v>
      </c>
      <c r="U28" s="83" t="s">
        <v>39</v>
      </c>
      <c r="V28" s="15" t="s">
        <v>39</v>
      </c>
    </row>
    <row r="29" spans="2:22" ht="76.5" x14ac:dyDescent="0.2">
      <c r="B29" s="9" t="s">
        <v>110</v>
      </c>
      <c r="C29" s="9" t="s">
        <v>111</v>
      </c>
      <c r="D29" s="9" t="s">
        <v>90</v>
      </c>
      <c r="E29" s="9" t="s">
        <v>100</v>
      </c>
      <c r="F29" s="9" t="s">
        <v>91</v>
      </c>
      <c r="G29" s="9" t="s">
        <v>101</v>
      </c>
      <c r="H29" s="11" t="s">
        <v>45</v>
      </c>
      <c r="I29" s="11" t="s">
        <v>39</v>
      </c>
      <c r="J29" s="11" t="s">
        <v>46</v>
      </c>
      <c r="K29" s="15" t="s">
        <v>117</v>
      </c>
      <c r="L29" s="12" t="s">
        <v>118</v>
      </c>
      <c r="M29" s="21">
        <v>1</v>
      </c>
      <c r="N29" s="15" t="s">
        <v>39</v>
      </c>
      <c r="O29" s="83" t="s">
        <v>39</v>
      </c>
      <c r="P29" s="15" t="s">
        <v>39</v>
      </c>
      <c r="Q29" s="15" t="s">
        <v>39</v>
      </c>
      <c r="R29" s="83" t="s">
        <v>39</v>
      </c>
      <c r="S29" s="15" t="s">
        <v>39</v>
      </c>
      <c r="T29" s="15" t="s">
        <v>39</v>
      </c>
      <c r="U29" s="83" t="s">
        <v>39</v>
      </c>
      <c r="V29" s="15" t="s">
        <v>39</v>
      </c>
    </row>
    <row r="30" spans="2:22" ht="76.5" x14ac:dyDescent="0.2">
      <c r="B30" s="9" t="s">
        <v>112</v>
      </c>
      <c r="C30" s="9" t="s">
        <v>120</v>
      </c>
      <c r="D30" s="9" t="s">
        <v>113</v>
      </c>
      <c r="E30" s="9" t="s">
        <v>100</v>
      </c>
      <c r="F30" s="9" t="s">
        <v>114</v>
      </c>
      <c r="G30" s="9" t="s">
        <v>101</v>
      </c>
      <c r="H30" s="11" t="s">
        <v>45</v>
      </c>
      <c r="I30" s="11" t="s">
        <v>39</v>
      </c>
      <c r="J30" s="11" t="s">
        <v>46</v>
      </c>
      <c r="K30" s="15" t="s">
        <v>117</v>
      </c>
      <c r="L30" s="12" t="s">
        <v>118</v>
      </c>
      <c r="M30" s="21">
        <v>1</v>
      </c>
      <c r="N30" s="15" t="s">
        <v>39</v>
      </c>
      <c r="O30" s="83" t="s">
        <v>39</v>
      </c>
      <c r="P30" s="15" t="s">
        <v>39</v>
      </c>
      <c r="Q30" s="15" t="s">
        <v>39</v>
      </c>
      <c r="R30" s="83" t="s">
        <v>39</v>
      </c>
      <c r="S30" s="15" t="s">
        <v>39</v>
      </c>
      <c r="T30" s="15" t="s">
        <v>39</v>
      </c>
      <c r="U30" s="83" t="s">
        <v>39</v>
      </c>
      <c r="V30" s="15" t="s">
        <v>39</v>
      </c>
    </row>
    <row r="31" spans="2:22" x14ac:dyDescent="0.2">
      <c r="B31" s="16"/>
    </row>
    <row r="32" spans="2:22" x14ac:dyDescent="0.2">
      <c r="B32" s="13" t="s">
        <v>147</v>
      </c>
      <c r="C32" s="2" t="s">
        <v>148</v>
      </c>
    </row>
    <row r="33" spans="2:22" x14ac:dyDescent="0.2">
      <c r="B33" s="13" t="s">
        <v>150</v>
      </c>
      <c r="C33" s="2" t="s">
        <v>149</v>
      </c>
    </row>
    <row r="34" spans="2:22" x14ac:dyDescent="0.2">
      <c r="B34" s="13" t="s">
        <v>151</v>
      </c>
      <c r="C34" s="2" t="s">
        <v>152</v>
      </c>
    </row>
    <row r="36" spans="2:22" ht="102" x14ac:dyDescent="0.2">
      <c r="B36" s="50" t="s">
        <v>10</v>
      </c>
      <c r="C36" s="50" t="s">
        <v>22</v>
      </c>
      <c r="D36" s="50" t="s">
        <v>23</v>
      </c>
      <c r="E36" s="50" t="s">
        <v>24</v>
      </c>
      <c r="F36" s="50" t="s">
        <v>25</v>
      </c>
      <c r="G36" s="50" t="s">
        <v>26</v>
      </c>
      <c r="H36" s="50" t="s">
        <v>27</v>
      </c>
      <c r="I36" s="50" t="s">
        <v>28</v>
      </c>
      <c r="J36" s="50" t="s">
        <v>29</v>
      </c>
      <c r="K36" s="7" t="s">
        <v>48</v>
      </c>
      <c r="L36" s="7" t="s">
        <v>49</v>
      </c>
      <c r="M36" s="7" t="s">
        <v>50</v>
      </c>
      <c r="N36" s="7" t="s">
        <v>51</v>
      </c>
      <c r="O36" s="7" t="s">
        <v>57</v>
      </c>
      <c r="P36" s="7" t="s">
        <v>52</v>
      </c>
      <c r="Q36" s="7" t="s">
        <v>53</v>
      </c>
      <c r="R36" s="7" t="s">
        <v>58</v>
      </c>
      <c r="S36" s="7" t="s">
        <v>54</v>
      </c>
      <c r="T36" s="7" t="s">
        <v>55</v>
      </c>
      <c r="U36" s="7" t="s">
        <v>59</v>
      </c>
      <c r="V36" s="7" t="s">
        <v>56</v>
      </c>
    </row>
    <row r="37" spans="2:22" ht="114.75" x14ac:dyDescent="0.2">
      <c r="B37" s="9" t="s">
        <v>153</v>
      </c>
      <c r="C37" s="9" t="s">
        <v>155</v>
      </c>
      <c r="D37" s="9" t="s">
        <v>108</v>
      </c>
      <c r="E37" s="9" t="s">
        <v>156</v>
      </c>
      <c r="F37" s="9" t="s">
        <v>109</v>
      </c>
      <c r="G37" s="9" t="s">
        <v>157</v>
      </c>
      <c r="H37" s="11" t="s">
        <v>45</v>
      </c>
      <c r="I37" s="11" t="s">
        <v>158</v>
      </c>
      <c r="J37" s="11" t="s">
        <v>46</v>
      </c>
      <c r="K37" s="15" t="s">
        <v>323</v>
      </c>
      <c r="L37" s="12" t="s">
        <v>322</v>
      </c>
      <c r="M37" s="15">
        <v>3727</v>
      </c>
      <c r="N37" s="11" t="s">
        <v>325</v>
      </c>
      <c r="O37" s="12" t="s">
        <v>324</v>
      </c>
      <c r="P37" s="11">
        <v>1</v>
      </c>
      <c r="Q37" s="15" t="s">
        <v>39</v>
      </c>
      <c r="R37" s="83" t="s">
        <v>39</v>
      </c>
      <c r="S37" s="15" t="s">
        <v>39</v>
      </c>
      <c r="T37" s="15" t="s">
        <v>39</v>
      </c>
      <c r="U37" s="83" t="s">
        <v>39</v>
      </c>
      <c r="V37" s="15" t="s">
        <v>39</v>
      </c>
    </row>
    <row r="38" spans="2:22" ht="114.75" x14ac:dyDescent="0.2">
      <c r="B38" s="9" t="s">
        <v>154</v>
      </c>
      <c r="C38" s="9" t="s">
        <v>159</v>
      </c>
      <c r="D38" s="9" t="s">
        <v>113</v>
      </c>
      <c r="E38" s="9" t="s">
        <v>156</v>
      </c>
      <c r="F38" s="9" t="s">
        <v>114</v>
      </c>
      <c r="G38" s="9" t="s">
        <v>157</v>
      </c>
      <c r="H38" s="11" t="s">
        <v>45</v>
      </c>
      <c r="I38" s="11" t="s">
        <v>39</v>
      </c>
      <c r="J38" s="11" t="s">
        <v>46</v>
      </c>
      <c r="K38" s="15" t="s">
        <v>323</v>
      </c>
      <c r="L38" s="12" t="s">
        <v>322</v>
      </c>
      <c r="M38" s="15">
        <v>600</v>
      </c>
      <c r="N38" s="11" t="s">
        <v>325</v>
      </c>
      <c r="O38" s="12" t="s">
        <v>324</v>
      </c>
      <c r="P38" s="11">
        <v>1</v>
      </c>
      <c r="Q38" s="15" t="s">
        <v>39</v>
      </c>
      <c r="R38" s="83" t="s">
        <v>39</v>
      </c>
      <c r="S38" s="15" t="s">
        <v>39</v>
      </c>
      <c r="T38" s="15" t="s">
        <v>39</v>
      </c>
      <c r="U38" s="83" t="s">
        <v>39</v>
      </c>
      <c r="V38" s="15" t="s">
        <v>39</v>
      </c>
    </row>
    <row r="39" spans="2:22" x14ac:dyDescent="0.2">
      <c r="B39" s="27"/>
      <c r="C39" s="27"/>
      <c r="D39" s="27"/>
      <c r="E39" s="27"/>
      <c r="F39" s="27"/>
      <c r="G39" s="27"/>
      <c r="H39" s="29"/>
      <c r="I39" s="29"/>
      <c r="J39" s="29"/>
    </row>
    <row r="40" spans="2:22" x14ac:dyDescent="0.2">
      <c r="B40" s="51" t="s">
        <v>161</v>
      </c>
      <c r="C40" s="51" t="s">
        <v>160</v>
      </c>
      <c r="D40" s="51"/>
      <c r="E40" s="51"/>
      <c r="F40" s="51"/>
    </row>
    <row r="42" spans="2:22" ht="102" x14ac:dyDescent="0.2">
      <c r="B42" s="50" t="s">
        <v>10</v>
      </c>
      <c r="C42" s="50" t="s">
        <v>22</v>
      </c>
      <c r="D42" s="50" t="s">
        <v>23</v>
      </c>
      <c r="E42" s="50" t="s">
        <v>24</v>
      </c>
      <c r="F42" s="50" t="s">
        <v>25</v>
      </c>
      <c r="G42" s="50" t="s">
        <v>26</v>
      </c>
      <c r="H42" s="50" t="s">
        <v>27</v>
      </c>
      <c r="I42" s="50" t="s">
        <v>28</v>
      </c>
      <c r="J42" s="50" t="s">
        <v>29</v>
      </c>
      <c r="K42" s="7" t="s">
        <v>48</v>
      </c>
      <c r="L42" s="7" t="s">
        <v>49</v>
      </c>
      <c r="M42" s="7" t="s">
        <v>50</v>
      </c>
      <c r="N42" s="7" t="s">
        <v>51</v>
      </c>
      <c r="O42" s="7" t="s">
        <v>57</v>
      </c>
      <c r="P42" s="7" t="s">
        <v>52</v>
      </c>
      <c r="Q42" s="7" t="s">
        <v>53</v>
      </c>
      <c r="R42" s="7" t="s">
        <v>58</v>
      </c>
      <c r="S42" s="7" t="s">
        <v>54</v>
      </c>
      <c r="T42" s="7" t="s">
        <v>55</v>
      </c>
      <c r="U42" s="7" t="s">
        <v>59</v>
      </c>
      <c r="V42" s="7" t="s">
        <v>56</v>
      </c>
    </row>
    <row r="43" spans="2:22" ht="76.5" x14ac:dyDescent="0.2">
      <c r="B43" s="9" t="s">
        <v>162</v>
      </c>
      <c r="C43" s="9" t="s">
        <v>164</v>
      </c>
      <c r="D43" s="9" t="s">
        <v>104</v>
      </c>
      <c r="E43" s="9" t="s">
        <v>156</v>
      </c>
      <c r="F43" s="9" t="s">
        <v>105</v>
      </c>
      <c r="G43" s="9" t="s">
        <v>165</v>
      </c>
      <c r="H43" s="11" t="s">
        <v>45</v>
      </c>
      <c r="I43" s="11" t="s">
        <v>158</v>
      </c>
      <c r="J43" s="11" t="s">
        <v>46</v>
      </c>
      <c r="K43" s="15" t="s">
        <v>327</v>
      </c>
      <c r="L43" s="12" t="s">
        <v>326</v>
      </c>
      <c r="M43" s="15">
        <v>1</v>
      </c>
      <c r="N43" s="15" t="s">
        <v>39</v>
      </c>
      <c r="O43" s="83" t="s">
        <v>39</v>
      </c>
      <c r="P43" s="15" t="s">
        <v>39</v>
      </c>
      <c r="Q43" s="15" t="s">
        <v>39</v>
      </c>
      <c r="R43" s="83" t="s">
        <v>39</v>
      </c>
      <c r="S43" s="15" t="s">
        <v>39</v>
      </c>
      <c r="T43" s="15" t="s">
        <v>39</v>
      </c>
      <c r="U43" s="83" t="s">
        <v>39</v>
      </c>
      <c r="V43" s="15" t="s">
        <v>39</v>
      </c>
    </row>
    <row r="44" spans="2:22" ht="51" x14ac:dyDescent="0.2">
      <c r="B44" s="9" t="s">
        <v>163</v>
      </c>
      <c r="C44" s="9" t="s">
        <v>166</v>
      </c>
      <c r="D44" s="9" t="s">
        <v>42</v>
      </c>
      <c r="E44" s="9" t="s">
        <v>156</v>
      </c>
      <c r="F44" s="9" t="s">
        <v>167</v>
      </c>
      <c r="G44" s="9" t="s">
        <v>165</v>
      </c>
      <c r="H44" s="11" t="s">
        <v>45</v>
      </c>
      <c r="I44" s="11" t="s">
        <v>158</v>
      </c>
      <c r="J44" s="11" t="s">
        <v>46</v>
      </c>
      <c r="K44" s="15" t="s">
        <v>327</v>
      </c>
      <c r="L44" s="12" t="s">
        <v>326</v>
      </c>
      <c r="M44" s="15">
        <v>1</v>
      </c>
      <c r="N44" s="15" t="s">
        <v>39</v>
      </c>
      <c r="O44" s="83" t="s">
        <v>39</v>
      </c>
      <c r="P44" s="15" t="s">
        <v>39</v>
      </c>
      <c r="Q44" s="15" t="s">
        <v>39</v>
      </c>
      <c r="R44" s="83" t="s">
        <v>39</v>
      </c>
      <c r="S44" s="15" t="s">
        <v>39</v>
      </c>
      <c r="T44" s="15" t="s">
        <v>39</v>
      </c>
      <c r="U44" s="83" t="s">
        <v>39</v>
      </c>
      <c r="V44" s="15" t="s">
        <v>39</v>
      </c>
    </row>
    <row r="46" spans="2:22" x14ac:dyDescent="0.2">
      <c r="B46" s="53" t="s">
        <v>171</v>
      </c>
      <c r="C46" s="51" t="s">
        <v>168</v>
      </c>
    </row>
    <row r="47" spans="2:22" x14ac:dyDescent="0.2">
      <c r="B47" s="53" t="s">
        <v>172</v>
      </c>
      <c r="C47" s="51" t="s">
        <v>169</v>
      </c>
    </row>
    <row r="48" spans="2:22" x14ac:dyDescent="0.2">
      <c r="B48" s="53" t="s">
        <v>173</v>
      </c>
      <c r="C48" s="51" t="s">
        <v>170</v>
      </c>
    </row>
    <row r="50" spans="2:22" ht="102" x14ac:dyDescent="0.2">
      <c r="B50" s="104" t="s">
        <v>10</v>
      </c>
      <c r="C50" s="104" t="s">
        <v>22</v>
      </c>
      <c r="D50" s="104" t="s">
        <v>23</v>
      </c>
      <c r="E50" s="104" t="s">
        <v>24</v>
      </c>
      <c r="F50" s="104" t="s">
        <v>25</v>
      </c>
      <c r="G50" s="104" t="s">
        <v>26</v>
      </c>
      <c r="H50" s="104" t="s">
        <v>27</v>
      </c>
      <c r="I50" s="104" t="s">
        <v>28</v>
      </c>
      <c r="J50" s="104" t="s">
        <v>29</v>
      </c>
      <c r="K50" s="282" t="s">
        <v>48</v>
      </c>
      <c r="L50" s="282" t="s">
        <v>49</v>
      </c>
      <c r="M50" s="282" t="s">
        <v>50</v>
      </c>
      <c r="N50" s="282" t="s">
        <v>51</v>
      </c>
      <c r="O50" s="282" t="s">
        <v>57</v>
      </c>
      <c r="P50" s="282" t="s">
        <v>52</v>
      </c>
      <c r="Q50" s="282" t="s">
        <v>53</v>
      </c>
      <c r="R50" s="282" t="s">
        <v>58</v>
      </c>
      <c r="S50" s="282" t="s">
        <v>54</v>
      </c>
      <c r="T50" s="282" t="s">
        <v>55</v>
      </c>
      <c r="U50" s="282" t="s">
        <v>59</v>
      </c>
      <c r="V50" s="282" t="s">
        <v>56</v>
      </c>
    </row>
    <row r="51" spans="2:22" ht="102" x14ac:dyDescent="0.2">
      <c r="B51" s="87" t="s">
        <v>174</v>
      </c>
      <c r="C51" s="87" t="s">
        <v>178</v>
      </c>
      <c r="D51" s="87" t="s">
        <v>179</v>
      </c>
      <c r="E51" s="87" t="s">
        <v>180</v>
      </c>
      <c r="F51" s="87" t="s">
        <v>109</v>
      </c>
      <c r="G51" s="87" t="s">
        <v>181</v>
      </c>
      <c r="H51" s="88" t="s">
        <v>45</v>
      </c>
      <c r="I51" s="88" t="s">
        <v>39</v>
      </c>
      <c r="J51" s="88" t="s">
        <v>46</v>
      </c>
      <c r="K51" s="46" t="s">
        <v>329</v>
      </c>
      <c r="L51" s="283" t="s">
        <v>328</v>
      </c>
      <c r="M51" s="46">
        <v>1</v>
      </c>
      <c r="N51" s="283" t="s">
        <v>331</v>
      </c>
      <c r="O51" s="283" t="s">
        <v>330</v>
      </c>
      <c r="P51" s="88">
        <v>16</v>
      </c>
      <c r="Q51" s="283" t="s">
        <v>333</v>
      </c>
      <c r="R51" s="283" t="s">
        <v>332</v>
      </c>
      <c r="S51" s="88">
        <v>15</v>
      </c>
      <c r="T51" s="46" t="s">
        <v>39</v>
      </c>
      <c r="U51" s="46" t="s">
        <v>39</v>
      </c>
      <c r="V51" s="46" t="s">
        <v>39</v>
      </c>
    </row>
    <row r="52" spans="2:22" ht="102" x14ac:dyDescent="0.2">
      <c r="B52" s="87" t="s">
        <v>175</v>
      </c>
      <c r="C52" s="87" t="s">
        <v>182</v>
      </c>
      <c r="D52" s="87" t="s">
        <v>42</v>
      </c>
      <c r="E52" s="87" t="s">
        <v>180</v>
      </c>
      <c r="F52" s="87" t="s">
        <v>167</v>
      </c>
      <c r="G52" s="87" t="s">
        <v>181</v>
      </c>
      <c r="H52" s="88" t="s">
        <v>45</v>
      </c>
      <c r="I52" s="88" t="s">
        <v>39</v>
      </c>
      <c r="J52" s="88" t="s">
        <v>46</v>
      </c>
      <c r="K52" s="46" t="s">
        <v>329</v>
      </c>
      <c r="L52" s="283" t="s">
        <v>328</v>
      </c>
      <c r="M52" s="46">
        <v>1</v>
      </c>
      <c r="N52" s="283" t="s">
        <v>331</v>
      </c>
      <c r="O52" s="283" t="s">
        <v>330</v>
      </c>
      <c r="P52" s="88">
        <v>37</v>
      </c>
      <c r="Q52" s="283" t="s">
        <v>333</v>
      </c>
      <c r="R52" s="283" t="s">
        <v>332</v>
      </c>
      <c r="S52" s="88">
        <v>25</v>
      </c>
      <c r="T52" s="46" t="s">
        <v>39</v>
      </c>
      <c r="U52" s="46" t="s">
        <v>39</v>
      </c>
      <c r="V52" s="46" t="s">
        <v>39</v>
      </c>
    </row>
    <row r="53" spans="2:22" ht="102" x14ac:dyDescent="0.2">
      <c r="B53" s="87" t="s">
        <v>176</v>
      </c>
      <c r="C53" s="87" t="s">
        <v>515</v>
      </c>
      <c r="D53" s="87" t="s">
        <v>516</v>
      </c>
      <c r="E53" s="87" t="s">
        <v>180</v>
      </c>
      <c r="F53" s="87" t="s">
        <v>114</v>
      </c>
      <c r="G53" s="87" t="s">
        <v>181</v>
      </c>
      <c r="H53" s="88" t="s">
        <v>45</v>
      </c>
      <c r="I53" s="88" t="s">
        <v>39</v>
      </c>
      <c r="J53" s="88" t="s">
        <v>46</v>
      </c>
      <c r="K53" s="46" t="s">
        <v>329</v>
      </c>
      <c r="L53" s="283" t="s">
        <v>328</v>
      </c>
      <c r="M53" s="46">
        <v>1</v>
      </c>
      <c r="N53" s="283" t="s">
        <v>331</v>
      </c>
      <c r="O53" s="283" t="s">
        <v>330</v>
      </c>
      <c r="P53" s="88">
        <v>33</v>
      </c>
      <c r="Q53" s="283" t="s">
        <v>333</v>
      </c>
      <c r="R53" s="283" t="s">
        <v>332</v>
      </c>
      <c r="S53" s="88">
        <v>15</v>
      </c>
      <c r="T53" s="46" t="s">
        <v>39</v>
      </c>
      <c r="U53" s="46" t="s">
        <v>39</v>
      </c>
      <c r="V53" s="46" t="s">
        <v>39</v>
      </c>
    </row>
    <row r="54" spans="2:22" ht="102" x14ac:dyDescent="0.2">
      <c r="B54" s="87" t="s">
        <v>177</v>
      </c>
      <c r="C54" s="87" t="s">
        <v>184</v>
      </c>
      <c r="D54" s="87" t="s">
        <v>185</v>
      </c>
      <c r="E54" s="87" t="s">
        <v>180</v>
      </c>
      <c r="F54" s="87" t="s">
        <v>91</v>
      </c>
      <c r="G54" s="87" t="s">
        <v>181</v>
      </c>
      <c r="H54" s="88" t="s">
        <v>45</v>
      </c>
      <c r="I54" s="88" t="s">
        <v>39</v>
      </c>
      <c r="J54" s="88" t="s">
        <v>46</v>
      </c>
      <c r="K54" s="46" t="s">
        <v>329</v>
      </c>
      <c r="L54" s="283" t="s">
        <v>328</v>
      </c>
      <c r="M54" s="46">
        <v>1</v>
      </c>
      <c r="N54" s="283" t="s">
        <v>331</v>
      </c>
      <c r="O54" s="283" t="s">
        <v>330</v>
      </c>
      <c r="P54" s="88">
        <v>25</v>
      </c>
      <c r="Q54" s="283" t="s">
        <v>333</v>
      </c>
      <c r="R54" s="283" t="s">
        <v>332</v>
      </c>
      <c r="S54" s="88">
        <v>20</v>
      </c>
      <c r="T54" s="46" t="s">
        <v>39</v>
      </c>
      <c r="U54" s="46" t="s">
        <v>39</v>
      </c>
      <c r="V54" s="46" t="s">
        <v>39</v>
      </c>
    </row>
    <row r="56" spans="2:22" x14ac:dyDescent="0.2">
      <c r="B56" s="53" t="s">
        <v>188</v>
      </c>
      <c r="C56" s="51" t="s">
        <v>186</v>
      </c>
    </row>
    <row r="57" spans="2:22" x14ac:dyDescent="0.2">
      <c r="B57" s="53" t="s">
        <v>189</v>
      </c>
      <c r="C57" s="51" t="s">
        <v>187</v>
      </c>
    </row>
    <row r="59" spans="2:22" ht="102" x14ac:dyDescent="0.2">
      <c r="B59" s="50" t="s">
        <v>10</v>
      </c>
      <c r="C59" s="50" t="s">
        <v>22</v>
      </c>
      <c r="D59" s="50" t="s">
        <v>23</v>
      </c>
      <c r="E59" s="50" t="s">
        <v>24</v>
      </c>
      <c r="F59" s="50" t="s">
        <v>25</v>
      </c>
      <c r="G59" s="50" t="s">
        <v>26</v>
      </c>
      <c r="H59" s="50" t="s">
        <v>27</v>
      </c>
      <c r="I59" s="50" t="s">
        <v>28</v>
      </c>
      <c r="J59" s="50" t="s">
        <v>29</v>
      </c>
      <c r="K59" s="7" t="s">
        <v>48</v>
      </c>
      <c r="L59" s="7" t="s">
        <v>49</v>
      </c>
      <c r="M59" s="7" t="s">
        <v>50</v>
      </c>
      <c r="N59" s="7" t="s">
        <v>51</v>
      </c>
      <c r="O59" s="7" t="s">
        <v>57</v>
      </c>
      <c r="P59" s="7" t="s">
        <v>52</v>
      </c>
      <c r="Q59" s="7" t="s">
        <v>53</v>
      </c>
      <c r="R59" s="7" t="s">
        <v>58</v>
      </c>
      <c r="S59" s="7" t="s">
        <v>54</v>
      </c>
      <c r="T59" s="7" t="s">
        <v>55</v>
      </c>
      <c r="U59" s="7" t="s">
        <v>59</v>
      </c>
      <c r="V59" s="7" t="s">
        <v>56</v>
      </c>
    </row>
    <row r="60" spans="2:22" ht="51" x14ac:dyDescent="0.2">
      <c r="B60" s="9" t="s">
        <v>190</v>
      </c>
      <c r="C60" s="9" t="s">
        <v>195</v>
      </c>
      <c r="D60" s="9" t="s">
        <v>113</v>
      </c>
      <c r="E60" s="9" t="s">
        <v>180</v>
      </c>
      <c r="F60" s="9" t="s">
        <v>114</v>
      </c>
      <c r="G60" s="9" t="s">
        <v>183</v>
      </c>
      <c r="H60" s="11" t="s">
        <v>45</v>
      </c>
      <c r="I60" s="11" t="s">
        <v>39</v>
      </c>
      <c r="J60" s="11" t="s">
        <v>46</v>
      </c>
      <c r="K60" s="15" t="s">
        <v>335</v>
      </c>
      <c r="L60" s="12" t="s">
        <v>334</v>
      </c>
      <c r="M60" s="15">
        <v>8</v>
      </c>
      <c r="N60" s="15" t="s">
        <v>39</v>
      </c>
      <c r="O60" s="83" t="s">
        <v>39</v>
      </c>
      <c r="P60" s="15" t="s">
        <v>39</v>
      </c>
      <c r="Q60" s="15" t="s">
        <v>39</v>
      </c>
      <c r="R60" s="83" t="s">
        <v>39</v>
      </c>
      <c r="S60" s="15" t="s">
        <v>39</v>
      </c>
      <c r="T60" s="15" t="s">
        <v>39</v>
      </c>
      <c r="U60" s="83" t="s">
        <v>39</v>
      </c>
      <c r="V60" s="15" t="s">
        <v>39</v>
      </c>
    </row>
    <row r="61" spans="2:22" ht="51" x14ac:dyDescent="0.2">
      <c r="B61" s="9" t="s">
        <v>191</v>
      </c>
      <c r="C61" s="9" t="s">
        <v>196</v>
      </c>
      <c r="D61" s="9" t="s">
        <v>42</v>
      </c>
      <c r="E61" s="9" t="s">
        <v>180</v>
      </c>
      <c r="F61" s="9" t="s">
        <v>167</v>
      </c>
      <c r="G61" s="9" t="s">
        <v>183</v>
      </c>
      <c r="H61" s="11" t="s">
        <v>45</v>
      </c>
      <c r="I61" s="11" t="s">
        <v>39</v>
      </c>
      <c r="J61" s="11" t="s">
        <v>46</v>
      </c>
      <c r="K61" s="15" t="s">
        <v>335</v>
      </c>
      <c r="L61" s="12" t="s">
        <v>334</v>
      </c>
      <c r="M61" s="15">
        <v>36</v>
      </c>
      <c r="N61" s="15" t="s">
        <v>39</v>
      </c>
      <c r="O61" s="83" t="s">
        <v>39</v>
      </c>
      <c r="P61" s="15" t="s">
        <v>39</v>
      </c>
      <c r="Q61" s="15" t="s">
        <v>39</v>
      </c>
      <c r="R61" s="83" t="s">
        <v>39</v>
      </c>
      <c r="S61" s="15" t="s">
        <v>39</v>
      </c>
      <c r="T61" s="15" t="s">
        <v>39</v>
      </c>
      <c r="U61" s="83" t="s">
        <v>39</v>
      </c>
      <c r="V61" s="15" t="s">
        <v>39</v>
      </c>
    </row>
    <row r="62" spans="2:22" ht="51" x14ac:dyDescent="0.2">
      <c r="B62" s="9" t="s">
        <v>192</v>
      </c>
      <c r="C62" s="9" t="s">
        <v>197</v>
      </c>
      <c r="D62" s="9" t="s">
        <v>104</v>
      </c>
      <c r="E62" s="9" t="s">
        <v>180</v>
      </c>
      <c r="F62" s="9" t="s">
        <v>105</v>
      </c>
      <c r="G62" s="9" t="s">
        <v>183</v>
      </c>
      <c r="H62" s="11" t="s">
        <v>45</v>
      </c>
      <c r="I62" s="11" t="s">
        <v>39</v>
      </c>
      <c r="J62" s="11" t="s">
        <v>46</v>
      </c>
      <c r="K62" s="15" t="s">
        <v>335</v>
      </c>
      <c r="L62" s="12" t="s">
        <v>334</v>
      </c>
      <c r="M62" s="15">
        <v>6</v>
      </c>
      <c r="N62" s="15" t="s">
        <v>39</v>
      </c>
      <c r="O62" s="83" t="s">
        <v>39</v>
      </c>
      <c r="P62" s="15" t="s">
        <v>39</v>
      </c>
      <c r="Q62" s="15" t="s">
        <v>39</v>
      </c>
      <c r="R62" s="83" t="s">
        <v>39</v>
      </c>
      <c r="S62" s="15" t="s">
        <v>39</v>
      </c>
      <c r="T62" s="15" t="s">
        <v>39</v>
      </c>
      <c r="U62" s="83" t="s">
        <v>39</v>
      </c>
      <c r="V62" s="15" t="s">
        <v>39</v>
      </c>
    </row>
    <row r="63" spans="2:22" ht="51" x14ac:dyDescent="0.2">
      <c r="B63" s="9" t="s">
        <v>193</v>
      </c>
      <c r="C63" s="9" t="s">
        <v>198</v>
      </c>
      <c r="D63" s="9" t="s">
        <v>108</v>
      </c>
      <c r="E63" s="9" t="s">
        <v>180</v>
      </c>
      <c r="F63" s="9" t="s">
        <v>109</v>
      </c>
      <c r="G63" s="9" t="s">
        <v>183</v>
      </c>
      <c r="H63" s="11" t="s">
        <v>45</v>
      </c>
      <c r="I63" s="11" t="s">
        <v>39</v>
      </c>
      <c r="J63" s="11" t="s">
        <v>46</v>
      </c>
      <c r="K63" s="15" t="s">
        <v>335</v>
      </c>
      <c r="L63" s="12" t="s">
        <v>334</v>
      </c>
      <c r="M63" s="15">
        <v>3</v>
      </c>
      <c r="N63" s="15" t="s">
        <v>39</v>
      </c>
      <c r="O63" s="83" t="s">
        <v>39</v>
      </c>
      <c r="P63" s="15" t="s">
        <v>39</v>
      </c>
      <c r="Q63" s="15" t="s">
        <v>39</v>
      </c>
      <c r="R63" s="83" t="s">
        <v>39</v>
      </c>
      <c r="S63" s="15" t="s">
        <v>39</v>
      </c>
      <c r="T63" s="15" t="s">
        <v>39</v>
      </c>
      <c r="U63" s="83" t="s">
        <v>39</v>
      </c>
      <c r="V63" s="15" t="s">
        <v>39</v>
      </c>
    </row>
    <row r="64" spans="2:22" ht="51" x14ac:dyDescent="0.2">
      <c r="B64" s="9" t="s">
        <v>194</v>
      </c>
      <c r="C64" s="9" t="s">
        <v>199</v>
      </c>
      <c r="D64" s="9" t="s">
        <v>90</v>
      </c>
      <c r="E64" s="9" t="s">
        <v>180</v>
      </c>
      <c r="F64" s="9" t="s">
        <v>91</v>
      </c>
      <c r="G64" s="9" t="s">
        <v>183</v>
      </c>
      <c r="H64" s="11" t="s">
        <v>45</v>
      </c>
      <c r="I64" s="11" t="s">
        <v>39</v>
      </c>
      <c r="J64" s="11" t="s">
        <v>46</v>
      </c>
      <c r="K64" s="15" t="s">
        <v>335</v>
      </c>
      <c r="L64" s="12" t="s">
        <v>334</v>
      </c>
      <c r="M64" s="15">
        <v>13</v>
      </c>
      <c r="N64" s="15" t="s">
        <v>39</v>
      </c>
      <c r="O64" s="83" t="s">
        <v>39</v>
      </c>
      <c r="P64" s="15" t="s">
        <v>39</v>
      </c>
      <c r="Q64" s="15" t="s">
        <v>39</v>
      </c>
      <c r="R64" s="83" t="s">
        <v>39</v>
      </c>
      <c r="S64" s="15" t="s">
        <v>39</v>
      </c>
      <c r="T64" s="15" t="s">
        <v>39</v>
      </c>
      <c r="U64" s="83" t="s">
        <v>39</v>
      </c>
      <c r="V64" s="15" t="s">
        <v>39</v>
      </c>
    </row>
    <row r="65" spans="2:23" x14ac:dyDescent="0.2">
      <c r="B65" s="27"/>
      <c r="C65" s="27"/>
      <c r="D65" s="27"/>
      <c r="E65" s="27"/>
      <c r="F65" s="27"/>
      <c r="G65" s="27"/>
      <c r="H65" s="29"/>
      <c r="I65" s="29"/>
      <c r="J65" s="29"/>
      <c r="K65" s="35"/>
      <c r="L65" s="28"/>
      <c r="M65" s="35"/>
      <c r="N65" s="35"/>
      <c r="O65" s="86"/>
      <c r="P65" s="35"/>
      <c r="Q65" s="35"/>
      <c r="R65" s="86"/>
      <c r="S65" s="35"/>
      <c r="T65" s="35"/>
      <c r="U65" s="86"/>
      <c r="V65" s="35"/>
    </row>
    <row r="66" spans="2:23" ht="18.75" x14ac:dyDescent="0.3">
      <c r="B66" s="333" t="s">
        <v>598</v>
      </c>
      <c r="C66" s="333" t="s">
        <v>599</v>
      </c>
      <c r="D66" s="330"/>
      <c r="E66" s="331"/>
      <c r="F66" s="330"/>
      <c r="G66" s="330"/>
      <c r="H66" s="330"/>
      <c r="I66" s="297"/>
      <c r="J66" s="297"/>
      <c r="L66" s="4"/>
      <c r="M66" s="4"/>
      <c r="O66" s="4"/>
      <c r="P66" s="4"/>
      <c r="R66" s="4"/>
      <c r="S66" s="4"/>
      <c r="U66" s="4"/>
      <c r="V66" s="4"/>
    </row>
    <row r="67" spans="2:23" ht="13.5" customHeight="1" x14ac:dyDescent="0.3">
      <c r="B67" s="329"/>
      <c r="C67" s="329"/>
      <c r="D67" s="330"/>
      <c r="E67" s="331"/>
      <c r="F67" s="330"/>
      <c r="G67" s="330"/>
      <c r="H67" s="330"/>
      <c r="I67" s="297"/>
      <c r="J67" s="297"/>
      <c r="L67" s="4"/>
      <c r="M67" s="4"/>
      <c r="O67" s="4"/>
      <c r="P67" s="4"/>
      <c r="R67" s="4"/>
      <c r="S67" s="4"/>
      <c r="U67" s="4"/>
      <c r="V67" s="4"/>
    </row>
    <row r="68" spans="2:23" s="136" customFormat="1" ht="102" x14ac:dyDescent="0.2">
      <c r="B68" s="320" t="s">
        <v>10</v>
      </c>
      <c r="C68" s="320" t="s">
        <v>573</v>
      </c>
      <c r="D68" s="320" t="s">
        <v>22</v>
      </c>
      <c r="E68" s="320" t="str">
        <f>'[2]3 lentelė'!$E$7</f>
        <v>Pareiškėjas /  projekto vykdytojas</v>
      </c>
      <c r="F68" s="320" t="s">
        <v>24</v>
      </c>
      <c r="G68" s="320" t="s">
        <v>25</v>
      </c>
      <c r="H68" s="320" t="str">
        <f>'[2]3 lentelė'!$H$7</f>
        <v>Veiksmų programos įgyvendinimo plano priemonė arba  Kaimo plėtros programos priemonė (Nr.)</v>
      </c>
      <c r="I68" s="320" t="s">
        <v>574</v>
      </c>
      <c r="J68" s="320" t="s">
        <v>575</v>
      </c>
      <c r="K68" s="349" t="s">
        <v>576</v>
      </c>
      <c r="L68" s="349" t="s">
        <v>48</v>
      </c>
      <c r="M68" s="349" t="s">
        <v>49</v>
      </c>
      <c r="N68" s="349" t="s">
        <v>50</v>
      </c>
      <c r="O68" s="320" t="s">
        <v>51</v>
      </c>
      <c r="P68" s="320" t="s">
        <v>57</v>
      </c>
      <c r="Q68" s="320" t="s">
        <v>52</v>
      </c>
      <c r="R68" s="320" t="s">
        <v>53</v>
      </c>
      <c r="S68" s="320" t="s">
        <v>58</v>
      </c>
      <c r="T68" s="320" t="s">
        <v>54</v>
      </c>
      <c r="U68" s="320" t="s">
        <v>55</v>
      </c>
      <c r="V68" s="320" t="s">
        <v>59</v>
      </c>
      <c r="W68" s="320" t="s">
        <v>56</v>
      </c>
    </row>
    <row r="69" spans="2:23" s="136" customFormat="1" ht="102" x14ac:dyDescent="0.2">
      <c r="B69" s="129" t="s">
        <v>600</v>
      </c>
      <c r="C69" s="129" t="s">
        <v>601</v>
      </c>
      <c r="D69" s="100" t="s">
        <v>602</v>
      </c>
      <c r="E69" s="247" t="s">
        <v>603</v>
      </c>
      <c r="F69" s="30" t="s">
        <v>522</v>
      </c>
      <c r="G69" s="100" t="s">
        <v>105</v>
      </c>
      <c r="H69" s="100" t="s">
        <v>604</v>
      </c>
      <c r="I69" s="130" t="s">
        <v>45</v>
      </c>
      <c r="J69" s="130" t="s">
        <v>39</v>
      </c>
      <c r="K69" s="130" t="s">
        <v>46</v>
      </c>
      <c r="L69" s="130" t="s">
        <v>706</v>
      </c>
      <c r="M69" s="129" t="s">
        <v>707</v>
      </c>
      <c r="N69" s="130">
        <v>3</v>
      </c>
      <c r="O69" s="111" t="s">
        <v>708</v>
      </c>
      <c r="P69" s="247" t="s">
        <v>709</v>
      </c>
      <c r="Q69" s="111">
        <v>3282</v>
      </c>
      <c r="R69" s="128" t="s">
        <v>39</v>
      </c>
      <c r="S69" s="128" t="s">
        <v>39</v>
      </c>
      <c r="T69" s="128" t="s">
        <v>39</v>
      </c>
      <c r="U69" s="128" t="s">
        <v>39</v>
      </c>
      <c r="V69" s="128" t="s">
        <v>39</v>
      </c>
      <c r="W69" s="128" t="s">
        <v>39</v>
      </c>
    </row>
    <row r="70" spans="2:23" s="136" customFormat="1" ht="102" x14ac:dyDescent="0.2">
      <c r="B70" s="129" t="s">
        <v>605</v>
      </c>
      <c r="C70" s="129" t="s">
        <v>606</v>
      </c>
      <c r="D70" s="129" t="s">
        <v>607</v>
      </c>
      <c r="E70" s="30" t="s">
        <v>108</v>
      </c>
      <c r="F70" s="30" t="s">
        <v>522</v>
      </c>
      <c r="G70" s="129" t="s">
        <v>109</v>
      </c>
      <c r="H70" s="129" t="s">
        <v>604</v>
      </c>
      <c r="I70" s="130" t="s">
        <v>45</v>
      </c>
      <c r="J70" s="130" t="s">
        <v>39</v>
      </c>
      <c r="K70" s="130" t="s">
        <v>46</v>
      </c>
      <c r="L70" s="130" t="s">
        <v>706</v>
      </c>
      <c r="M70" s="129" t="s">
        <v>707</v>
      </c>
      <c r="N70" s="130">
        <v>4</v>
      </c>
      <c r="O70" s="111" t="s">
        <v>708</v>
      </c>
      <c r="P70" s="247" t="s">
        <v>709</v>
      </c>
      <c r="Q70" s="111">
        <v>6000</v>
      </c>
      <c r="R70" s="128" t="s">
        <v>39</v>
      </c>
      <c r="S70" s="128" t="s">
        <v>39</v>
      </c>
      <c r="T70" s="128" t="s">
        <v>39</v>
      </c>
      <c r="U70" s="128" t="s">
        <v>39</v>
      </c>
      <c r="V70" s="128" t="s">
        <v>39</v>
      </c>
      <c r="W70" s="128" t="s">
        <v>39</v>
      </c>
    </row>
    <row r="71" spans="2:23" s="136" customFormat="1" ht="102" x14ac:dyDescent="0.2">
      <c r="B71" s="129" t="s">
        <v>608</v>
      </c>
      <c r="C71" s="129" t="s">
        <v>609</v>
      </c>
      <c r="D71" s="100" t="s">
        <v>610</v>
      </c>
      <c r="E71" s="247" t="s">
        <v>611</v>
      </c>
      <c r="F71" s="30" t="s">
        <v>522</v>
      </c>
      <c r="G71" s="100" t="s">
        <v>167</v>
      </c>
      <c r="H71" s="100" t="s">
        <v>604</v>
      </c>
      <c r="I71" s="130" t="s">
        <v>45</v>
      </c>
      <c r="J71" s="130" t="s">
        <v>39</v>
      </c>
      <c r="K71" s="130" t="s">
        <v>46</v>
      </c>
      <c r="L71" s="130" t="s">
        <v>706</v>
      </c>
      <c r="M71" s="129" t="s">
        <v>707</v>
      </c>
      <c r="N71" s="130">
        <v>1</v>
      </c>
      <c r="O71" s="111" t="s">
        <v>708</v>
      </c>
      <c r="P71" s="100" t="s">
        <v>709</v>
      </c>
      <c r="Q71" s="332">
        <v>665</v>
      </c>
      <c r="R71" s="128" t="s">
        <v>39</v>
      </c>
      <c r="S71" s="128" t="s">
        <v>39</v>
      </c>
      <c r="T71" s="128" t="s">
        <v>39</v>
      </c>
      <c r="U71" s="128" t="s">
        <v>39</v>
      </c>
      <c r="V71" s="128" t="s">
        <v>39</v>
      </c>
      <c r="W71" s="128" t="s">
        <v>39</v>
      </c>
    </row>
    <row r="72" spans="2:23" s="136" customFormat="1" ht="114.75" x14ac:dyDescent="0.2">
      <c r="B72" s="129" t="s">
        <v>612</v>
      </c>
      <c r="C72" s="129" t="s">
        <v>613</v>
      </c>
      <c r="D72" s="100" t="s">
        <v>614</v>
      </c>
      <c r="E72" s="247" t="s">
        <v>615</v>
      </c>
      <c r="F72" s="30" t="s">
        <v>522</v>
      </c>
      <c r="G72" s="100" t="s">
        <v>167</v>
      </c>
      <c r="H72" s="100" t="s">
        <v>604</v>
      </c>
      <c r="I72" s="130" t="s">
        <v>45</v>
      </c>
      <c r="J72" s="130" t="s">
        <v>39</v>
      </c>
      <c r="K72" s="130" t="s">
        <v>46</v>
      </c>
      <c r="L72" s="130" t="s">
        <v>706</v>
      </c>
      <c r="M72" s="129" t="s">
        <v>707</v>
      </c>
      <c r="N72" s="130">
        <v>1</v>
      </c>
      <c r="O72" s="111" t="s">
        <v>708</v>
      </c>
      <c r="P72" s="100" t="s">
        <v>709</v>
      </c>
      <c r="Q72" s="111">
        <v>1699</v>
      </c>
      <c r="R72" s="128" t="s">
        <v>39</v>
      </c>
      <c r="S72" s="128" t="s">
        <v>39</v>
      </c>
      <c r="T72" s="128" t="s">
        <v>39</v>
      </c>
      <c r="U72" s="128" t="s">
        <v>39</v>
      </c>
      <c r="V72" s="128" t="s">
        <v>39</v>
      </c>
      <c r="W72" s="128" t="s">
        <v>39</v>
      </c>
    </row>
    <row r="73" spans="2:23" s="136" customFormat="1" ht="102" x14ac:dyDescent="0.2">
      <c r="B73" s="268" t="s">
        <v>616</v>
      </c>
      <c r="C73" s="129" t="s">
        <v>617</v>
      </c>
      <c r="D73" s="129" t="s">
        <v>618</v>
      </c>
      <c r="E73" s="30" t="s">
        <v>619</v>
      </c>
      <c r="F73" s="30" t="s">
        <v>522</v>
      </c>
      <c r="G73" s="30" t="s">
        <v>167</v>
      </c>
      <c r="H73" s="129" t="s">
        <v>604</v>
      </c>
      <c r="I73" s="128" t="s">
        <v>45</v>
      </c>
      <c r="J73" s="128" t="s">
        <v>39</v>
      </c>
      <c r="K73" s="128" t="s">
        <v>46</v>
      </c>
      <c r="L73" s="128" t="s">
        <v>706</v>
      </c>
      <c r="M73" s="129" t="s">
        <v>707</v>
      </c>
      <c r="N73" s="128">
        <v>1</v>
      </c>
      <c r="O73" s="128" t="s">
        <v>708</v>
      </c>
      <c r="P73" s="129" t="s">
        <v>709</v>
      </c>
      <c r="Q73" s="128">
        <v>2521</v>
      </c>
      <c r="R73" s="128" t="s">
        <v>39</v>
      </c>
      <c r="S73" s="128" t="s">
        <v>39</v>
      </c>
      <c r="T73" s="128" t="s">
        <v>39</v>
      </c>
      <c r="U73" s="128" t="s">
        <v>39</v>
      </c>
      <c r="V73" s="128" t="s">
        <v>39</v>
      </c>
      <c r="W73" s="128" t="s">
        <v>39</v>
      </c>
    </row>
    <row r="74" spans="2:23" s="136" customFormat="1" ht="127.5" x14ac:dyDescent="0.2">
      <c r="B74" s="268" t="s">
        <v>620</v>
      </c>
      <c r="C74" s="129" t="s">
        <v>621</v>
      </c>
      <c r="D74" s="129" t="s">
        <v>622</v>
      </c>
      <c r="E74" s="30" t="s">
        <v>623</v>
      </c>
      <c r="F74" s="30" t="s">
        <v>522</v>
      </c>
      <c r="G74" s="30" t="s">
        <v>167</v>
      </c>
      <c r="H74" s="129" t="s">
        <v>604</v>
      </c>
      <c r="I74" s="128" t="s">
        <v>45</v>
      </c>
      <c r="J74" s="128" t="s">
        <v>39</v>
      </c>
      <c r="K74" s="128" t="s">
        <v>46</v>
      </c>
      <c r="L74" s="128" t="s">
        <v>706</v>
      </c>
      <c r="M74" s="129" t="s">
        <v>707</v>
      </c>
      <c r="N74" s="128">
        <v>1</v>
      </c>
      <c r="O74" s="128" t="s">
        <v>708</v>
      </c>
      <c r="P74" s="129" t="s">
        <v>709</v>
      </c>
      <c r="Q74" s="128">
        <v>461</v>
      </c>
      <c r="R74" s="128" t="s">
        <v>39</v>
      </c>
      <c r="S74" s="128" t="s">
        <v>39</v>
      </c>
      <c r="T74" s="128" t="s">
        <v>39</v>
      </c>
      <c r="U74" s="128" t="s">
        <v>39</v>
      </c>
      <c r="V74" s="128" t="s">
        <v>39</v>
      </c>
      <c r="W74" s="128" t="s">
        <v>39</v>
      </c>
    </row>
    <row r="75" spans="2:23" s="136" customFormat="1" ht="102" x14ac:dyDescent="0.2">
      <c r="B75" s="268" t="s">
        <v>624</v>
      </c>
      <c r="C75" s="129" t="s">
        <v>625</v>
      </c>
      <c r="D75" s="129" t="s">
        <v>626</v>
      </c>
      <c r="E75" s="30" t="s">
        <v>627</v>
      </c>
      <c r="F75" s="30" t="s">
        <v>522</v>
      </c>
      <c r="G75" s="30" t="s">
        <v>167</v>
      </c>
      <c r="H75" s="129" t="s">
        <v>604</v>
      </c>
      <c r="I75" s="128" t="s">
        <v>45</v>
      </c>
      <c r="J75" s="128" t="s">
        <v>39</v>
      </c>
      <c r="K75" s="128" t="s">
        <v>46</v>
      </c>
      <c r="L75" s="128" t="s">
        <v>706</v>
      </c>
      <c r="M75" s="30" t="s">
        <v>707</v>
      </c>
      <c r="N75" s="128">
        <v>1</v>
      </c>
      <c r="O75" s="128" t="s">
        <v>708</v>
      </c>
      <c r="P75" s="129" t="s">
        <v>709</v>
      </c>
      <c r="Q75" s="128">
        <v>1288</v>
      </c>
      <c r="R75" s="128" t="s">
        <v>39</v>
      </c>
      <c r="S75" s="128" t="s">
        <v>39</v>
      </c>
      <c r="T75" s="128" t="s">
        <v>39</v>
      </c>
      <c r="U75" s="128" t="s">
        <v>39</v>
      </c>
      <c r="V75" s="128" t="s">
        <v>39</v>
      </c>
      <c r="W75" s="128" t="s">
        <v>39</v>
      </c>
    </row>
    <row r="76" spans="2:23" s="136" customFormat="1" ht="114.75" x14ac:dyDescent="0.2">
      <c r="B76" s="268" t="s">
        <v>628</v>
      </c>
      <c r="C76" s="129" t="s">
        <v>629</v>
      </c>
      <c r="D76" s="129" t="s">
        <v>630</v>
      </c>
      <c r="E76" s="30" t="s">
        <v>631</v>
      </c>
      <c r="F76" s="30" t="s">
        <v>522</v>
      </c>
      <c r="G76" s="30" t="s">
        <v>167</v>
      </c>
      <c r="H76" s="129" t="s">
        <v>604</v>
      </c>
      <c r="I76" s="128" t="s">
        <v>45</v>
      </c>
      <c r="J76" s="128" t="s">
        <v>39</v>
      </c>
      <c r="K76" s="128" t="s">
        <v>46</v>
      </c>
      <c r="L76" s="128" t="s">
        <v>706</v>
      </c>
      <c r="M76" s="129" t="s">
        <v>707</v>
      </c>
      <c r="N76" s="128">
        <v>1</v>
      </c>
      <c r="O76" s="128" t="s">
        <v>708</v>
      </c>
      <c r="P76" s="129" t="s">
        <v>709</v>
      </c>
      <c r="Q76" s="128">
        <v>1351</v>
      </c>
      <c r="R76" s="128" t="s">
        <v>39</v>
      </c>
      <c r="S76" s="128" t="s">
        <v>39</v>
      </c>
      <c r="T76" s="128" t="s">
        <v>39</v>
      </c>
      <c r="U76" s="128" t="s">
        <v>39</v>
      </c>
      <c r="V76" s="128" t="s">
        <v>39</v>
      </c>
      <c r="W76" s="128" t="s">
        <v>39</v>
      </c>
    </row>
    <row r="77" spans="2:23" s="136" customFormat="1" ht="102" x14ac:dyDescent="0.2">
      <c r="B77" s="268" t="s">
        <v>632</v>
      </c>
      <c r="C77" s="129" t="s">
        <v>633</v>
      </c>
      <c r="D77" s="129" t="s">
        <v>634</v>
      </c>
      <c r="E77" s="30" t="s">
        <v>635</v>
      </c>
      <c r="F77" s="30" t="s">
        <v>522</v>
      </c>
      <c r="G77" s="30" t="s">
        <v>167</v>
      </c>
      <c r="H77" s="129" t="s">
        <v>604</v>
      </c>
      <c r="I77" s="128" t="s">
        <v>45</v>
      </c>
      <c r="J77" s="128" t="s">
        <v>39</v>
      </c>
      <c r="K77" s="128" t="s">
        <v>46</v>
      </c>
      <c r="L77" s="128" t="s">
        <v>706</v>
      </c>
      <c r="M77" s="129" t="s">
        <v>707</v>
      </c>
      <c r="N77" s="128">
        <v>1</v>
      </c>
      <c r="O77" s="128" t="s">
        <v>708</v>
      </c>
      <c r="P77" s="129" t="s">
        <v>709</v>
      </c>
      <c r="Q77" s="128">
        <v>1437</v>
      </c>
      <c r="R77" s="128" t="s">
        <v>39</v>
      </c>
      <c r="S77" s="128" t="s">
        <v>39</v>
      </c>
      <c r="T77" s="128" t="s">
        <v>39</v>
      </c>
      <c r="U77" s="128" t="s">
        <v>39</v>
      </c>
      <c r="V77" s="128" t="s">
        <v>39</v>
      </c>
      <c r="W77" s="128" t="s">
        <v>39</v>
      </c>
    </row>
    <row r="78" spans="2:23" s="136" customFormat="1" ht="114.75" x14ac:dyDescent="0.2">
      <c r="B78" s="268" t="s">
        <v>636</v>
      </c>
      <c r="C78" s="129" t="s">
        <v>637</v>
      </c>
      <c r="D78" s="129" t="s">
        <v>638</v>
      </c>
      <c r="E78" s="30" t="s">
        <v>639</v>
      </c>
      <c r="F78" s="30" t="s">
        <v>522</v>
      </c>
      <c r="G78" s="30" t="s">
        <v>167</v>
      </c>
      <c r="H78" s="129" t="s">
        <v>604</v>
      </c>
      <c r="I78" s="128" t="s">
        <v>45</v>
      </c>
      <c r="J78" s="128" t="s">
        <v>39</v>
      </c>
      <c r="K78" s="128" t="s">
        <v>46</v>
      </c>
      <c r="L78" s="128" t="s">
        <v>706</v>
      </c>
      <c r="M78" s="129" t="s">
        <v>707</v>
      </c>
      <c r="N78" s="128">
        <v>1</v>
      </c>
      <c r="O78" s="128" t="s">
        <v>708</v>
      </c>
      <c r="P78" s="129" t="s">
        <v>709</v>
      </c>
      <c r="Q78" s="128">
        <v>907</v>
      </c>
      <c r="R78" s="128" t="s">
        <v>39</v>
      </c>
      <c r="S78" s="128" t="s">
        <v>39</v>
      </c>
      <c r="T78" s="128" t="s">
        <v>39</v>
      </c>
      <c r="U78" s="128" t="s">
        <v>39</v>
      </c>
      <c r="V78" s="128" t="s">
        <v>39</v>
      </c>
      <c r="W78" s="128" t="s">
        <v>39</v>
      </c>
    </row>
    <row r="79" spans="2:23" s="136" customFormat="1" ht="102" x14ac:dyDescent="0.2">
      <c r="B79" s="268" t="s">
        <v>640</v>
      </c>
      <c r="C79" s="129" t="s">
        <v>641</v>
      </c>
      <c r="D79" s="129" t="s">
        <v>642</v>
      </c>
      <c r="E79" s="30" t="s">
        <v>643</v>
      </c>
      <c r="F79" s="30" t="s">
        <v>522</v>
      </c>
      <c r="G79" s="30" t="s">
        <v>167</v>
      </c>
      <c r="H79" s="129" t="s">
        <v>604</v>
      </c>
      <c r="I79" s="128" t="s">
        <v>45</v>
      </c>
      <c r="J79" s="128" t="s">
        <v>39</v>
      </c>
      <c r="K79" s="128" t="s">
        <v>46</v>
      </c>
      <c r="L79" s="128" t="s">
        <v>706</v>
      </c>
      <c r="M79" s="129" t="s">
        <v>707</v>
      </c>
      <c r="N79" s="128">
        <v>1</v>
      </c>
      <c r="O79" s="128" t="s">
        <v>708</v>
      </c>
      <c r="P79" s="129" t="s">
        <v>709</v>
      </c>
      <c r="Q79" s="128">
        <v>910</v>
      </c>
      <c r="R79" s="128" t="s">
        <v>39</v>
      </c>
      <c r="S79" s="128" t="s">
        <v>39</v>
      </c>
      <c r="T79" s="128" t="s">
        <v>39</v>
      </c>
      <c r="U79" s="128" t="s">
        <v>39</v>
      </c>
      <c r="V79" s="128" t="s">
        <v>39</v>
      </c>
      <c r="W79" s="128" t="s">
        <v>39</v>
      </c>
    </row>
    <row r="80" spans="2:23" s="136" customFormat="1" ht="102" x14ac:dyDescent="0.2">
      <c r="B80" s="268" t="s">
        <v>644</v>
      </c>
      <c r="C80" s="129" t="s">
        <v>645</v>
      </c>
      <c r="D80" s="129" t="s">
        <v>646</v>
      </c>
      <c r="E80" s="30" t="s">
        <v>647</v>
      </c>
      <c r="F80" s="30" t="s">
        <v>522</v>
      </c>
      <c r="G80" s="30" t="s">
        <v>167</v>
      </c>
      <c r="H80" s="129" t="s">
        <v>604</v>
      </c>
      <c r="I80" s="128" t="s">
        <v>45</v>
      </c>
      <c r="J80" s="128" t="s">
        <v>39</v>
      </c>
      <c r="K80" s="128" t="s">
        <v>46</v>
      </c>
      <c r="L80" s="128" t="s">
        <v>706</v>
      </c>
      <c r="M80" s="129" t="s">
        <v>707</v>
      </c>
      <c r="N80" s="128">
        <v>1</v>
      </c>
      <c r="O80" s="128" t="s">
        <v>708</v>
      </c>
      <c r="P80" s="129" t="s">
        <v>709</v>
      </c>
      <c r="Q80" s="128">
        <v>639</v>
      </c>
      <c r="R80" s="128" t="s">
        <v>39</v>
      </c>
      <c r="S80" s="128" t="s">
        <v>39</v>
      </c>
      <c r="T80" s="128" t="s">
        <v>39</v>
      </c>
      <c r="U80" s="128" t="s">
        <v>39</v>
      </c>
      <c r="V80" s="128" t="s">
        <v>39</v>
      </c>
      <c r="W80" s="128" t="s">
        <v>39</v>
      </c>
    </row>
    <row r="81" spans="2:23" s="136" customFormat="1" ht="127.5" x14ac:dyDescent="0.2">
      <c r="B81" s="268" t="s">
        <v>648</v>
      </c>
      <c r="C81" s="129" t="s">
        <v>649</v>
      </c>
      <c r="D81" s="129" t="s">
        <v>650</v>
      </c>
      <c r="E81" s="30" t="s">
        <v>651</v>
      </c>
      <c r="F81" s="30" t="s">
        <v>522</v>
      </c>
      <c r="G81" s="30" t="s">
        <v>167</v>
      </c>
      <c r="H81" s="129" t="s">
        <v>604</v>
      </c>
      <c r="I81" s="128" t="s">
        <v>45</v>
      </c>
      <c r="J81" s="128" t="s">
        <v>39</v>
      </c>
      <c r="K81" s="128" t="s">
        <v>46</v>
      </c>
      <c r="L81" s="128" t="s">
        <v>706</v>
      </c>
      <c r="M81" s="129" t="s">
        <v>707</v>
      </c>
      <c r="N81" s="128">
        <v>1</v>
      </c>
      <c r="O81" s="128" t="s">
        <v>708</v>
      </c>
      <c r="P81" s="129" t="s">
        <v>709</v>
      </c>
      <c r="Q81" s="128">
        <v>1692</v>
      </c>
      <c r="R81" s="128" t="s">
        <v>39</v>
      </c>
      <c r="S81" s="128" t="s">
        <v>39</v>
      </c>
      <c r="T81" s="128" t="s">
        <v>39</v>
      </c>
      <c r="U81" s="128" t="s">
        <v>39</v>
      </c>
      <c r="V81" s="128" t="s">
        <v>39</v>
      </c>
      <c r="W81" s="128" t="s">
        <v>39</v>
      </c>
    </row>
    <row r="82" spans="2:23" s="136" customFormat="1" ht="114.75" x14ac:dyDescent="0.2">
      <c r="B82" s="268" t="s">
        <v>652</v>
      </c>
      <c r="C82" s="129" t="s">
        <v>653</v>
      </c>
      <c r="D82" s="129" t="s">
        <v>654</v>
      </c>
      <c r="E82" s="30" t="s">
        <v>556</v>
      </c>
      <c r="F82" s="30" t="s">
        <v>522</v>
      </c>
      <c r="G82" s="30" t="s">
        <v>167</v>
      </c>
      <c r="H82" s="129" t="s">
        <v>604</v>
      </c>
      <c r="I82" s="128" t="s">
        <v>45</v>
      </c>
      <c r="J82" s="128" t="s">
        <v>39</v>
      </c>
      <c r="K82" s="128" t="s">
        <v>46</v>
      </c>
      <c r="L82" s="128" t="s">
        <v>706</v>
      </c>
      <c r="M82" s="129" t="s">
        <v>707</v>
      </c>
      <c r="N82" s="128">
        <v>1</v>
      </c>
      <c r="O82" s="128" t="s">
        <v>708</v>
      </c>
      <c r="P82" s="129" t="s">
        <v>709</v>
      </c>
      <c r="Q82" s="128">
        <v>7299</v>
      </c>
      <c r="R82" s="128" t="s">
        <v>39</v>
      </c>
      <c r="S82" s="128" t="s">
        <v>39</v>
      </c>
      <c r="T82" s="128" t="s">
        <v>39</v>
      </c>
      <c r="U82" s="128" t="s">
        <v>39</v>
      </c>
      <c r="V82" s="128" t="s">
        <v>39</v>
      </c>
      <c r="W82" s="128" t="s">
        <v>39</v>
      </c>
    </row>
    <row r="83" spans="2:23" s="136" customFormat="1" ht="102" x14ac:dyDescent="0.2">
      <c r="B83" s="268" t="s">
        <v>655</v>
      </c>
      <c r="C83" s="129" t="s">
        <v>656</v>
      </c>
      <c r="D83" s="129" t="s">
        <v>657</v>
      </c>
      <c r="E83" s="30" t="s">
        <v>658</v>
      </c>
      <c r="F83" s="30" t="s">
        <v>522</v>
      </c>
      <c r="G83" s="30" t="s">
        <v>167</v>
      </c>
      <c r="H83" s="129" t="s">
        <v>604</v>
      </c>
      <c r="I83" s="128" t="s">
        <v>45</v>
      </c>
      <c r="J83" s="128" t="s">
        <v>39</v>
      </c>
      <c r="K83" s="128" t="s">
        <v>46</v>
      </c>
      <c r="L83" s="128" t="s">
        <v>706</v>
      </c>
      <c r="M83" s="129" t="s">
        <v>707</v>
      </c>
      <c r="N83" s="128">
        <v>1</v>
      </c>
      <c r="O83" s="128" t="s">
        <v>708</v>
      </c>
      <c r="P83" s="129" t="s">
        <v>709</v>
      </c>
      <c r="Q83" s="128">
        <v>310</v>
      </c>
      <c r="R83" s="128" t="s">
        <v>39</v>
      </c>
      <c r="S83" s="128" t="s">
        <v>39</v>
      </c>
      <c r="T83" s="128" t="s">
        <v>39</v>
      </c>
      <c r="U83" s="128" t="s">
        <v>39</v>
      </c>
      <c r="V83" s="128" t="s">
        <v>39</v>
      </c>
      <c r="W83" s="128" t="s">
        <v>39</v>
      </c>
    </row>
    <row r="84" spans="2:23" s="136" customFormat="1" ht="102" x14ac:dyDescent="0.2">
      <c r="B84" s="268" t="s">
        <v>659</v>
      </c>
      <c r="C84" s="129" t="s">
        <v>660</v>
      </c>
      <c r="D84" s="129" t="s">
        <v>661</v>
      </c>
      <c r="E84" s="30" t="s">
        <v>662</v>
      </c>
      <c r="F84" s="30" t="s">
        <v>522</v>
      </c>
      <c r="G84" s="30" t="s">
        <v>167</v>
      </c>
      <c r="H84" s="129" t="s">
        <v>604</v>
      </c>
      <c r="I84" s="128" t="s">
        <v>45</v>
      </c>
      <c r="J84" s="128" t="s">
        <v>39</v>
      </c>
      <c r="K84" s="128" t="s">
        <v>46</v>
      </c>
      <c r="L84" s="128" t="s">
        <v>706</v>
      </c>
      <c r="M84" s="129" t="s">
        <v>707</v>
      </c>
      <c r="N84" s="128">
        <v>1</v>
      </c>
      <c r="O84" s="128" t="s">
        <v>708</v>
      </c>
      <c r="P84" s="129" t="s">
        <v>709</v>
      </c>
      <c r="Q84" s="128">
        <v>973</v>
      </c>
      <c r="R84" s="128" t="s">
        <v>39</v>
      </c>
      <c r="S84" s="128" t="s">
        <v>39</v>
      </c>
      <c r="T84" s="128" t="s">
        <v>39</v>
      </c>
      <c r="U84" s="128" t="s">
        <v>39</v>
      </c>
      <c r="V84" s="128" t="s">
        <v>39</v>
      </c>
      <c r="W84" s="128" t="s">
        <v>39</v>
      </c>
    </row>
    <row r="85" spans="2:23" s="136" customFormat="1" ht="102" x14ac:dyDescent="0.2">
      <c r="B85" s="268" t="s">
        <v>663</v>
      </c>
      <c r="C85" s="129" t="s">
        <v>664</v>
      </c>
      <c r="D85" s="129" t="s">
        <v>665</v>
      </c>
      <c r="E85" s="30" t="s">
        <v>666</v>
      </c>
      <c r="F85" s="30" t="s">
        <v>522</v>
      </c>
      <c r="G85" s="30" t="s">
        <v>167</v>
      </c>
      <c r="H85" s="129" t="s">
        <v>604</v>
      </c>
      <c r="I85" s="128" t="s">
        <v>45</v>
      </c>
      <c r="J85" s="128" t="s">
        <v>39</v>
      </c>
      <c r="K85" s="128" t="s">
        <v>46</v>
      </c>
      <c r="L85" s="128" t="s">
        <v>706</v>
      </c>
      <c r="M85" s="129" t="s">
        <v>707</v>
      </c>
      <c r="N85" s="128">
        <v>1</v>
      </c>
      <c r="O85" s="128" t="s">
        <v>708</v>
      </c>
      <c r="P85" s="129" t="s">
        <v>709</v>
      </c>
      <c r="Q85" s="128">
        <v>656</v>
      </c>
      <c r="R85" s="128" t="s">
        <v>39</v>
      </c>
      <c r="S85" s="128" t="s">
        <v>39</v>
      </c>
      <c r="T85" s="128" t="s">
        <v>39</v>
      </c>
      <c r="U85" s="128" t="s">
        <v>39</v>
      </c>
      <c r="V85" s="128" t="s">
        <v>39</v>
      </c>
      <c r="W85" s="128" t="s">
        <v>39</v>
      </c>
    </row>
    <row r="86" spans="2:23" s="136" customFormat="1" ht="140.25" x14ac:dyDescent="0.2">
      <c r="B86" s="268" t="s">
        <v>667</v>
      </c>
      <c r="C86" s="129" t="s">
        <v>668</v>
      </c>
      <c r="D86" s="100" t="s">
        <v>669</v>
      </c>
      <c r="E86" s="30" t="s">
        <v>670</v>
      </c>
      <c r="F86" s="30" t="s">
        <v>522</v>
      </c>
      <c r="G86" s="30" t="s">
        <v>167</v>
      </c>
      <c r="H86" s="129" t="s">
        <v>604</v>
      </c>
      <c r="I86" s="128" t="s">
        <v>45</v>
      </c>
      <c r="J86" s="128" t="s">
        <v>39</v>
      </c>
      <c r="K86" s="128" t="s">
        <v>46</v>
      </c>
      <c r="L86" s="128" t="s">
        <v>706</v>
      </c>
      <c r="M86" s="129" t="s">
        <v>707</v>
      </c>
      <c r="N86" s="128">
        <v>1</v>
      </c>
      <c r="O86" s="128" t="s">
        <v>708</v>
      </c>
      <c r="P86" s="129" t="s">
        <v>709</v>
      </c>
      <c r="Q86" s="128">
        <v>633</v>
      </c>
      <c r="R86" s="128" t="s">
        <v>39</v>
      </c>
      <c r="S86" s="128" t="s">
        <v>39</v>
      </c>
      <c r="T86" s="128" t="s">
        <v>39</v>
      </c>
      <c r="U86" s="128" t="s">
        <v>39</v>
      </c>
      <c r="V86" s="128" t="s">
        <v>39</v>
      </c>
      <c r="W86" s="128" t="s">
        <v>39</v>
      </c>
    </row>
    <row r="87" spans="2:23" s="136" customFormat="1" ht="102" x14ac:dyDescent="0.2">
      <c r="B87" s="268" t="s">
        <v>671</v>
      </c>
      <c r="C87" s="129" t="s">
        <v>672</v>
      </c>
      <c r="D87" s="129" t="s">
        <v>673</v>
      </c>
      <c r="E87" s="30" t="s">
        <v>674</v>
      </c>
      <c r="F87" s="30" t="s">
        <v>522</v>
      </c>
      <c r="G87" s="30" t="s">
        <v>114</v>
      </c>
      <c r="H87" s="129" t="s">
        <v>604</v>
      </c>
      <c r="I87" s="128" t="s">
        <v>45</v>
      </c>
      <c r="J87" s="128" t="s">
        <v>39</v>
      </c>
      <c r="K87" s="128" t="s">
        <v>46</v>
      </c>
      <c r="L87" s="128" t="s">
        <v>706</v>
      </c>
      <c r="M87" s="129" t="s">
        <v>707</v>
      </c>
      <c r="N87" s="128">
        <v>1</v>
      </c>
      <c r="O87" s="128" t="s">
        <v>708</v>
      </c>
      <c r="P87" s="129" t="s">
        <v>709</v>
      </c>
      <c r="Q87" s="128">
        <v>979</v>
      </c>
      <c r="R87" s="128" t="s">
        <v>39</v>
      </c>
      <c r="S87" s="128" t="s">
        <v>39</v>
      </c>
      <c r="T87" s="128" t="s">
        <v>39</v>
      </c>
      <c r="U87" s="128" t="s">
        <v>39</v>
      </c>
      <c r="V87" s="128" t="s">
        <v>39</v>
      </c>
      <c r="W87" s="128" t="s">
        <v>39</v>
      </c>
    </row>
    <row r="88" spans="2:23" s="136" customFormat="1" ht="102" x14ac:dyDescent="0.2">
      <c r="B88" s="268" t="s">
        <v>675</v>
      </c>
      <c r="C88" s="129" t="s">
        <v>676</v>
      </c>
      <c r="D88" s="129" t="s">
        <v>677</v>
      </c>
      <c r="E88" s="30" t="s">
        <v>113</v>
      </c>
      <c r="F88" s="30" t="s">
        <v>522</v>
      </c>
      <c r="G88" s="30" t="s">
        <v>114</v>
      </c>
      <c r="H88" s="129" t="s">
        <v>604</v>
      </c>
      <c r="I88" s="128" t="s">
        <v>45</v>
      </c>
      <c r="J88" s="128" t="s">
        <v>39</v>
      </c>
      <c r="K88" s="128" t="s">
        <v>46</v>
      </c>
      <c r="L88" s="128" t="s">
        <v>706</v>
      </c>
      <c r="M88" s="129" t="s">
        <v>707</v>
      </c>
      <c r="N88" s="128">
        <v>8</v>
      </c>
      <c r="O88" s="128" t="s">
        <v>708</v>
      </c>
      <c r="P88" s="129" t="s">
        <v>709</v>
      </c>
      <c r="Q88" s="128">
        <v>8799</v>
      </c>
      <c r="R88" s="128" t="s">
        <v>39</v>
      </c>
      <c r="S88" s="128" t="s">
        <v>39</v>
      </c>
      <c r="T88" s="128" t="s">
        <v>39</v>
      </c>
      <c r="U88" s="128" t="s">
        <v>39</v>
      </c>
      <c r="V88" s="128" t="s">
        <v>39</v>
      </c>
      <c r="W88" s="128" t="s">
        <v>39</v>
      </c>
    </row>
    <row r="89" spans="2:23" s="136" customFormat="1" ht="102" x14ac:dyDescent="0.2">
      <c r="B89" s="268" t="s">
        <v>678</v>
      </c>
      <c r="C89" s="129" t="s">
        <v>679</v>
      </c>
      <c r="D89" s="129" t="s">
        <v>680</v>
      </c>
      <c r="E89" s="30" t="s">
        <v>681</v>
      </c>
      <c r="F89" s="30" t="s">
        <v>522</v>
      </c>
      <c r="G89" s="30" t="s">
        <v>114</v>
      </c>
      <c r="H89" s="129" t="s">
        <v>604</v>
      </c>
      <c r="I89" s="128" t="s">
        <v>45</v>
      </c>
      <c r="J89" s="128" t="s">
        <v>39</v>
      </c>
      <c r="K89" s="128" t="s">
        <v>46</v>
      </c>
      <c r="L89" s="128" t="s">
        <v>706</v>
      </c>
      <c r="M89" s="129" t="s">
        <v>707</v>
      </c>
      <c r="N89" s="128">
        <v>1</v>
      </c>
      <c r="O89" s="128" t="s">
        <v>708</v>
      </c>
      <c r="P89" s="129" t="s">
        <v>709</v>
      </c>
      <c r="Q89" s="128">
        <v>772</v>
      </c>
      <c r="R89" s="128" t="s">
        <v>39</v>
      </c>
      <c r="S89" s="128" t="s">
        <v>39</v>
      </c>
      <c r="T89" s="128" t="s">
        <v>39</v>
      </c>
      <c r="U89" s="128" t="s">
        <v>39</v>
      </c>
      <c r="V89" s="128" t="s">
        <v>39</v>
      </c>
      <c r="W89" s="128" t="s">
        <v>39</v>
      </c>
    </row>
    <row r="90" spans="2:23" s="136" customFormat="1" ht="102" x14ac:dyDescent="0.2">
      <c r="B90" s="268" t="s">
        <v>682</v>
      </c>
      <c r="C90" s="129" t="s">
        <v>683</v>
      </c>
      <c r="D90" s="129" t="s">
        <v>684</v>
      </c>
      <c r="E90" s="30" t="s">
        <v>685</v>
      </c>
      <c r="F90" s="30" t="s">
        <v>522</v>
      </c>
      <c r="G90" s="30" t="s">
        <v>91</v>
      </c>
      <c r="H90" s="129" t="s">
        <v>604</v>
      </c>
      <c r="I90" s="128" t="s">
        <v>45</v>
      </c>
      <c r="J90" s="128" t="s">
        <v>39</v>
      </c>
      <c r="K90" s="128" t="s">
        <v>46</v>
      </c>
      <c r="L90" s="128" t="s">
        <v>706</v>
      </c>
      <c r="M90" s="129" t="s">
        <v>707</v>
      </c>
      <c r="N90" s="128">
        <v>1</v>
      </c>
      <c r="O90" s="128" t="s">
        <v>708</v>
      </c>
      <c r="P90" s="129" t="s">
        <v>709</v>
      </c>
      <c r="Q90" s="128">
        <v>5319</v>
      </c>
      <c r="R90" s="128" t="s">
        <v>39</v>
      </c>
      <c r="S90" s="128" t="s">
        <v>39</v>
      </c>
      <c r="T90" s="128" t="s">
        <v>39</v>
      </c>
      <c r="U90" s="128" t="s">
        <v>39</v>
      </c>
      <c r="V90" s="128" t="s">
        <v>39</v>
      </c>
      <c r="W90" s="128" t="s">
        <v>39</v>
      </c>
    </row>
    <row r="91" spans="2:23" s="136" customFormat="1" ht="114.75" x14ac:dyDescent="0.2">
      <c r="B91" s="268" t="s">
        <v>686</v>
      </c>
      <c r="C91" s="129" t="s">
        <v>687</v>
      </c>
      <c r="D91" s="129" t="s">
        <v>688</v>
      </c>
      <c r="E91" s="30" t="s">
        <v>689</v>
      </c>
      <c r="F91" s="30" t="s">
        <v>522</v>
      </c>
      <c r="G91" s="30" t="s">
        <v>91</v>
      </c>
      <c r="H91" s="129" t="s">
        <v>604</v>
      </c>
      <c r="I91" s="128" t="s">
        <v>45</v>
      </c>
      <c r="J91" s="128" t="s">
        <v>39</v>
      </c>
      <c r="K91" s="128" t="s">
        <v>46</v>
      </c>
      <c r="L91" s="128" t="s">
        <v>706</v>
      </c>
      <c r="M91" s="129" t="s">
        <v>707</v>
      </c>
      <c r="N91" s="128">
        <v>1</v>
      </c>
      <c r="O91" s="128" t="s">
        <v>708</v>
      </c>
      <c r="P91" s="129" t="s">
        <v>709</v>
      </c>
      <c r="Q91" s="128">
        <v>3396</v>
      </c>
      <c r="R91" s="128" t="s">
        <v>39</v>
      </c>
      <c r="S91" s="128" t="s">
        <v>39</v>
      </c>
      <c r="T91" s="128" t="s">
        <v>39</v>
      </c>
      <c r="U91" s="128" t="s">
        <v>39</v>
      </c>
      <c r="V91" s="128" t="s">
        <v>39</v>
      </c>
      <c r="W91" s="128" t="s">
        <v>39</v>
      </c>
    </row>
    <row r="92" spans="2:23" s="136" customFormat="1" ht="102" x14ac:dyDescent="0.2">
      <c r="B92" s="268" t="s">
        <v>690</v>
      </c>
      <c r="C92" s="129" t="s">
        <v>691</v>
      </c>
      <c r="D92" s="129" t="s">
        <v>692</v>
      </c>
      <c r="E92" s="30" t="s">
        <v>693</v>
      </c>
      <c r="F92" s="30" t="s">
        <v>522</v>
      </c>
      <c r="G92" s="30" t="s">
        <v>91</v>
      </c>
      <c r="H92" s="129" t="s">
        <v>604</v>
      </c>
      <c r="I92" s="128" t="s">
        <v>45</v>
      </c>
      <c r="J92" s="128" t="s">
        <v>39</v>
      </c>
      <c r="K92" s="128" t="s">
        <v>46</v>
      </c>
      <c r="L92" s="128" t="s">
        <v>706</v>
      </c>
      <c r="M92" s="129" t="s">
        <v>707</v>
      </c>
      <c r="N92" s="128">
        <v>1</v>
      </c>
      <c r="O92" s="128" t="s">
        <v>708</v>
      </c>
      <c r="P92" s="129" t="s">
        <v>709</v>
      </c>
      <c r="Q92" s="128">
        <v>4000</v>
      </c>
      <c r="R92" s="128" t="s">
        <v>39</v>
      </c>
      <c r="S92" s="128" t="s">
        <v>39</v>
      </c>
      <c r="T92" s="128" t="s">
        <v>39</v>
      </c>
      <c r="U92" s="128" t="s">
        <v>39</v>
      </c>
      <c r="V92" s="128" t="s">
        <v>39</v>
      </c>
      <c r="W92" s="128" t="s">
        <v>39</v>
      </c>
    </row>
    <row r="93" spans="2:23" s="136" customFormat="1" ht="102" x14ac:dyDescent="0.2">
      <c r="B93" s="268" t="s">
        <v>694</v>
      </c>
      <c r="C93" s="129" t="s">
        <v>695</v>
      </c>
      <c r="D93" s="129" t="s">
        <v>696</v>
      </c>
      <c r="E93" s="30" t="s">
        <v>697</v>
      </c>
      <c r="F93" s="30" t="s">
        <v>522</v>
      </c>
      <c r="G93" s="30" t="s">
        <v>91</v>
      </c>
      <c r="H93" s="129" t="s">
        <v>604</v>
      </c>
      <c r="I93" s="128" t="s">
        <v>45</v>
      </c>
      <c r="J93" s="128" t="s">
        <v>39</v>
      </c>
      <c r="K93" s="128" t="s">
        <v>46</v>
      </c>
      <c r="L93" s="128" t="s">
        <v>706</v>
      </c>
      <c r="M93" s="129" t="s">
        <v>707</v>
      </c>
      <c r="N93" s="128">
        <v>1</v>
      </c>
      <c r="O93" s="128" t="s">
        <v>708</v>
      </c>
      <c r="P93" s="129" t="s">
        <v>709</v>
      </c>
      <c r="Q93" s="128">
        <v>1400</v>
      </c>
      <c r="R93" s="128" t="s">
        <v>39</v>
      </c>
      <c r="S93" s="128" t="s">
        <v>39</v>
      </c>
      <c r="T93" s="128" t="s">
        <v>39</v>
      </c>
      <c r="U93" s="128" t="s">
        <v>39</v>
      </c>
      <c r="V93" s="128" t="s">
        <v>39</v>
      </c>
      <c r="W93" s="128" t="s">
        <v>39</v>
      </c>
    </row>
    <row r="94" spans="2:23" s="136" customFormat="1" ht="114.75" x14ac:dyDescent="0.2">
      <c r="B94" s="268" t="s">
        <v>698</v>
      </c>
      <c r="C94" s="129" t="s">
        <v>699</v>
      </c>
      <c r="D94" s="129" t="s">
        <v>700</v>
      </c>
      <c r="E94" s="30" t="s">
        <v>701</v>
      </c>
      <c r="F94" s="30" t="s">
        <v>522</v>
      </c>
      <c r="G94" s="30" t="s">
        <v>91</v>
      </c>
      <c r="H94" s="129" t="s">
        <v>604</v>
      </c>
      <c r="I94" s="128" t="s">
        <v>45</v>
      </c>
      <c r="J94" s="128" t="s">
        <v>39</v>
      </c>
      <c r="K94" s="128" t="s">
        <v>46</v>
      </c>
      <c r="L94" s="128" t="s">
        <v>706</v>
      </c>
      <c r="M94" s="129" t="s">
        <v>707</v>
      </c>
      <c r="N94" s="128">
        <v>1</v>
      </c>
      <c r="O94" s="128" t="s">
        <v>708</v>
      </c>
      <c r="P94" s="129" t="s">
        <v>709</v>
      </c>
      <c r="Q94" s="128">
        <v>14396</v>
      </c>
      <c r="R94" s="128" t="s">
        <v>39</v>
      </c>
      <c r="S94" s="128" t="s">
        <v>39</v>
      </c>
      <c r="T94" s="128" t="s">
        <v>39</v>
      </c>
      <c r="U94" s="128" t="s">
        <v>39</v>
      </c>
      <c r="V94" s="128" t="s">
        <v>39</v>
      </c>
      <c r="W94" s="128" t="s">
        <v>39</v>
      </c>
    </row>
    <row r="95" spans="2:23" s="136" customFormat="1" ht="102" x14ac:dyDescent="0.2">
      <c r="B95" s="268" t="s">
        <v>702</v>
      </c>
      <c r="C95" s="129" t="s">
        <v>703</v>
      </c>
      <c r="D95" s="129" t="s">
        <v>704</v>
      </c>
      <c r="E95" s="30" t="s">
        <v>705</v>
      </c>
      <c r="F95" s="30" t="s">
        <v>522</v>
      </c>
      <c r="G95" s="30" t="s">
        <v>91</v>
      </c>
      <c r="H95" s="129" t="s">
        <v>604</v>
      </c>
      <c r="I95" s="128" t="s">
        <v>45</v>
      </c>
      <c r="J95" s="128" t="s">
        <v>39</v>
      </c>
      <c r="K95" s="128" t="s">
        <v>46</v>
      </c>
      <c r="L95" s="128" t="s">
        <v>706</v>
      </c>
      <c r="M95" s="129" t="s">
        <v>707</v>
      </c>
      <c r="N95" s="128">
        <v>1</v>
      </c>
      <c r="O95" s="128" t="s">
        <v>708</v>
      </c>
      <c r="P95" s="129" t="s">
        <v>709</v>
      </c>
      <c r="Q95" s="128">
        <v>738</v>
      </c>
      <c r="R95" s="128" t="s">
        <v>39</v>
      </c>
      <c r="S95" s="128" t="s">
        <v>39</v>
      </c>
      <c r="T95" s="128" t="s">
        <v>39</v>
      </c>
      <c r="U95" s="128" t="s">
        <v>39</v>
      </c>
      <c r="V95" s="128" t="s">
        <v>39</v>
      </c>
      <c r="W95" s="128" t="s">
        <v>39</v>
      </c>
    </row>
    <row r="96" spans="2:23" s="136" customFormat="1" x14ac:dyDescent="0.2">
      <c r="B96" s="334"/>
      <c r="C96" s="133"/>
      <c r="D96" s="133"/>
      <c r="E96" s="335"/>
      <c r="F96" s="335"/>
      <c r="G96" s="335"/>
      <c r="H96" s="133"/>
      <c r="I96" s="336"/>
      <c r="J96" s="336"/>
      <c r="K96" s="336"/>
      <c r="L96" s="336"/>
      <c r="M96" s="133"/>
      <c r="N96" s="336"/>
      <c r="O96" s="336"/>
      <c r="P96" s="133"/>
      <c r="Q96" s="336"/>
      <c r="R96" s="336"/>
      <c r="S96" s="336"/>
      <c r="T96" s="336"/>
      <c r="U96" s="336"/>
      <c r="V96" s="336"/>
      <c r="W96" s="336"/>
    </row>
    <row r="97" spans="2:23" x14ac:dyDescent="0.2">
      <c r="B97" s="13" t="s">
        <v>517</v>
      </c>
      <c r="C97" s="2" t="s">
        <v>518</v>
      </c>
      <c r="L97" s="4"/>
      <c r="M97" s="4"/>
      <c r="O97" s="4"/>
      <c r="P97" s="4"/>
      <c r="R97" s="4"/>
      <c r="S97" s="4"/>
      <c r="U97" s="4"/>
      <c r="V97" s="4"/>
    </row>
    <row r="98" spans="2:23" x14ac:dyDescent="0.2">
      <c r="L98" s="4"/>
      <c r="M98" s="4"/>
      <c r="O98" s="4"/>
      <c r="P98" s="4"/>
      <c r="R98" s="4"/>
      <c r="S98" s="4"/>
      <c r="U98" s="4"/>
      <c r="V98" s="4"/>
    </row>
    <row r="99" spans="2:23" ht="102" x14ac:dyDescent="0.2">
      <c r="B99" s="272" t="s">
        <v>10</v>
      </c>
      <c r="C99" s="272" t="s">
        <v>22</v>
      </c>
      <c r="D99" s="272" t="s">
        <v>23</v>
      </c>
      <c r="E99" s="272" t="s">
        <v>24</v>
      </c>
      <c r="F99" s="272" t="s">
        <v>25</v>
      </c>
      <c r="G99" s="272" t="s">
        <v>26</v>
      </c>
      <c r="H99" s="272" t="s">
        <v>27</v>
      </c>
      <c r="I99" s="272" t="s">
        <v>28</v>
      </c>
      <c r="J99" s="271" t="s">
        <v>29</v>
      </c>
      <c r="K99" s="7" t="s">
        <v>48</v>
      </c>
      <c r="L99" s="7" t="s">
        <v>49</v>
      </c>
      <c r="M99" s="7" t="s">
        <v>50</v>
      </c>
      <c r="N99" s="7" t="s">
        <v>51</v>
      </c>
      <c r="O99" s="7" t="s">
        <v>57</v>
      </c>
      <c r="P99" s="7" t="s">
        <v>52</v>
      </c>
      <c r="Q99" s="7" t="s">
        <v>53</v>
      </c>
      <c r="R99" s="7" t="s">
        <v>58</v>
      </c>
      <c r="S99" s="7" t="s">
        <v>54</v>
      </c>
      <c r="T99" s="7" t="s">
        <v>55</v>
      </c>
      <c r="U99" s="7" t="s">
        <v>59</v>
      </c>
      <c r="V99" s="7" t="s">
        <v>56</v>
      </c>
    </row>
    <row r="100" spans="2:23" ht="140.25" x14ac:dyDescent="0.2">
      <c r="B100" s="122" t="s">
        <v>519</v>
      </c>
      <c r="C100" s="95" t="s">
        <v>520</v>
      </c>
      <c r="D100" s="95" t="s">
        <v>521</v>
      </c>
      <c r="E100" s="122" t="s">
        <v>522</v>
      </c>
      <c r="F100" s="95" t="s">
        <v>523</v>
      </c>
      <c r="G100" s="95" t="s">
        <v>524</v>
      </c>
      <c r="H100" s="123" t="s">
        <v>45</v>
      </c>
      <c r="I100" s="123" t="s">
        <v>39</v>
      </c>
      <c r="J100" s="123" t="s">
        <v>46</v>
      </c>
      <c r="K100" s="94" t="s">
        <v>532</v>
      </c>
      <c r="L100" s="124" t="s">
        <v>533</v>
      </c>
      <c r="M100" s="111">
        <v>3084</v>
      </c>
      <c r="N100" s="125" t="s">
        <v>534</v>
      </c>
      <c r="O100" s="124" t="s">
        <v>535</v>
      </c>
      <c r="P100" s="125" t="s">
        <v>39</v>
      </c>
      <c r="Q100" s="125" t="s">
        <v>39</v>
      </c>
      <c r="R100" s="126" t="s">
        <v>39</v>
      </c>
      <c r="S100" s="126" t="s">
        <v>39</v>
      </c>
      <c r="T100" s="126" t="s">
        <v>39</v>
      </c>
      <c r="U100" s="126" t="s">
        <v>39</v>
      </c>
      <c r="V100" s="126" t="s">
        <v>39</v>
      </c>
    </row>
    <row r="101" spans="2:23" ht="140.25" x14ac:dyDescent="0.2">
      <c r="B101" s="122" t="s">
        <v>525</v>
      </c>
      <c r="C101" s="253" t="s">
        <v>526</v>
      </c>
      <c r="D101" s="253" t="s">
        <v>527</v>
      </c>
      <c r="E101" s="122" t="s">
        <v>522</v>
      </c>
      <c r="F101" s="253" t="s">
        <v>91</v>
      </c>
      <c r="G101" s="95" t="s">
        <v>524</v>
      </c>
      <c r="H101" s="280" t="s">
        <v>45</v>
      </c>
      <c r="I101" s="280" t="s">
        <v>39</v>
      </c>
      <c r="J101" s="280" t="s">
        <v>46</v>
      </c>
      <c r="K101" s="94" t="s">
        <v>532</v>
      </c>
      <c r="L101" s="124" t="s">
        <v>533</v>
      </c>
      <c r="M101" s="111">
        <v>1473</v>
      </c>
      <c r="N101" s="125" t="s">
        <v>534</v>
      </c>
      <c r="O101" s="124" t="s">
        <v>535</v>
      </c>
      <c r="P101" s="125">
        <v>1</v>
      </c>
      <c r="Q101" s="126" t="s">
        <v>39</v>
      </c>
      <c r="R101" s="126" t="s">
        <v>39</v>
      </c>
      <c r="S101" s="126" t="s">
        <v>39</v>
      </c>
      <c r="T101" s="126" t="s">
        <v>39</v>
      </c>
      <c r="U101" s="126" t="s">
        <v>39</v>
      </c>
      <c r="V101" s="126" t="s">
        <v>39</v>
      </c>
    </row>
    <row r="102" spans="2:23" ht="140.25" x14ac:dyDescent="0.2">
      <c r="B102" s="122" t="s">
        <v>528</v>
      </c>
      <c r="C102" s="95" t="s">
        <v>529</v>
      </c>
      <c r="D102" s="95" t="s">
        <v>530</v>
      </c>
      <c r="E102" s="122" t="s">
        <v>522</v>
      </c>
      <c r="F102" s="95" t="s">
        <v>114</v>
      </c>
      <c r="G102" s="95" t="s">
        <v>524</v>
      </c>
      <c r="H102" s="123" t="s">
        <v>45</v>
      </c>
      <c r="I102" s="123" t="s">
        <v>39</v>
      </c>
      <c r="J102" s="123" t="s">
        <v>46</v>
      </c>
      <c r="K102" s="94" t="s">
        <v>532</v>
      </c>
      <c r="L102" s="124" t="s">
        <v>533</v>
      </c>
      <c r="M102" s="111">
        <v>1200</v>
      </c>
      <c r="N102" s="125" t="s">
        <v>534</v>
      </c>
      <c r="O102" s="124" t="s">
        <v>535</v>
      </c>
      <c r="P102" s="125" t="s">
        <v>39</v>
      </c>
      <c r="Q102" s="126" t="s">
        <v>39</v>
      </c>
      <c r="R102" s="126" t="s">
        <v>39</v>
      </c>
      <c r="S102" s="126" t="s">
        <v>39</v>
      </c>
      <c r="T102" s="126" t="s">
        <v>39</v>
      </c>
      <c r="U102" s="126" t="s">
        <v>39</v>
      </c>
      <c r="V102" s="126" t="s">
        <v>39</v>
      </c>
    </row>
    <row r="103" spans="2:23" x14ac:dyDescent="0.2">
      <c r="B103" s="27"/>
      <c r="C103" s="291"/>
      <c r="D103" s="291"/>
      <c r="E103" s="27"/>
      <c r="F103" s="291"/>
      <c r="G103" s="291"/>
      <c r="H103" s="29"/>
      <c r="I103" s="29"/>
      <c r="J103" s="29"/>
      <c r="K103" s="301"/>
      <c r="L103" s="28"/>
      <c r="M103" s="302"/>
      <c r="N103" s="35"/>
      <c r="O103" s="28"/>
      <c r="P103" s="35"/>
      <c r="Q103" s="35"/>
      <c r="R103" s="35"/>
      <c r="S103" s="35"/>
      <c r="T103" s="35"/>
      <c r="U103" s="35"/>
      <c r="V103" s="35"/>
    </row>
    <row r="104" spans="2:23" x14ac:dyDescent="0.2">
      <c r="B104" s="13" t="s">
        <v>537</v>
      </c>
      <c r="C104" s="2" t="s">
        <v>538</v>
      </c>
      <c r="L104" s="4"/>
      <c r="M104" s="4"/>
      <c r="O104" s="4"/>
      <c r="P104" s="4"/>
      <c r="R104" s="4"/>
      <c r="S104" s="4"/>
      <c r="U104" s="4"/>
      <c r="V104" s="4"/>
    </row>
    <row r="105" spans="2:23" x14ac:dyDescent="0.2">
      <c r="L105" s="4"/>
      <c r="M105" s="4"/>
      <c r="O105" s="4"/>
      <c r="P105" s="4"/>
      <c r="R105" s="4"/>
      <c r="S105" s="4"/>
      <c r="U105" s="4"/>
      <c r="V105" s="4"/>
    </row>
    <row r="106" spans="2:23" ht="102" x14ac:dyDescent="0.2">
      <c r="B106" s="288" t="s">
        <v>10</v>
      </c>
      <c r="C106" s="288" t="s">
        <v>573</v>
      </c>
      <c r="D106" s="288" t="s">
        <v>22</v>
      </c>
      <c r="E106" s="288" t="s">
        <v>540</v>
      </c>
      <c r="F106" s="288" t="s">
        <v>24</v>
      </c>
      <c r="G106" s="288" t="s">
        <v>25</v>
      </c>
      <c r="H106" s="288" t="s">
        <v>26</v>
      </c>
      <c r="I106" s="288" t="s">
        <v>574</v>
      </c>
      <c r="J106" s="288" t="s">
        <v>575</v>
      </c>
      <c r="K106" s="289" t="s">
        <v>576</v>
      </c>
      <c r="L106" s="7" t="s">
        <v>48</v>
      </c>
      <c r="M106" s="7" t="s">
        <v>577</v>
      </c>
      <c r="N106" s="7" t="s">
        <v>50</v>
      </c>
      <c r="O106" s="7" t="s">
        <v>51</v>
      </c>
      <c r="P106" s="7" t="s">
        <v>578</v>
      </c>
      <c r="Q106" s="7" t="s">
        <v>52</v>
      </c>
      <c r="R106" s="7" t="s">
        <v>53</v>
      </c>
      <c r="S106" s="7" t="s">
        <v>578</v>
      </c>
      <c r="T106" s="7" t="s">
        <v>54</v>
      </c>
      <c r="U106" s="7" t="s">
        <v>55</v>
      </c>
      <c r="V106" s="7" t="s">
        <v>578</v>
      </c>
      <c r="W106" s="7" t="s">
        <v>56</v>
      </c>
    </row>
    <row r="107" spans="2:23" ht="127.5" x14ac:dyDescent="0.2">
      <c r="B107" s="122" t="s">
        <v>544</v>
      </c>
      <c r="C107" s="122" t="s">
        <v>545</v>
      </c>
      <c r="D107" s="95" t="s">
        <v>546</v>
      </c>
      <c r="E107" s="95" t="s">
        <v>547</v>
      </c>
      <c r="F107" s="122" t="s">
        <v>522</v>
      </c>
      <c r="G107" s="95" t="s">
        <v>105</v>
      </c>
      <c r="H107" s="95" t="s">
        <v>548</v>
      </c>
      <c r="I107" s="280" t="s">
        <v>45</v>
      </c>
      <c r="J107" s="280" t="s">
        <v>39</v>
      </c>
      <c r="K107" s="280" t="s">
        <v>46</v>
      </c>
      <c r="L107" s="94" t="s">
        <v>579</v>
      </c>
      <c r="M107" s="124" t="s">
        <v>580</v>
      </c>
      <c r="N107" s="111">
        <v>17</v>
      </c>
      <c r="O107" s="125" t="s">
        <v>39</v>
      </c>
      <c r="P107" s="125" t="s">
        <v>39</v>
      </c>
      <c r="Q107" s="125" t="s">
        <v>39</v>
      </c>
      <c r="R107" s="125" t="s">
        <v>39</v>
      </c>
      <c r="S107" s="125" t="s">
        <v>39</v>
      </c>
      <c r="T107" s="126" t="s">
        <v>39</v>
      </c>
      <c r="U107" s="126" t="s">
        <v>39</v>
      </c>
      <c r="V107" s="126" t="s">
        <v>39</v>
      </c>
      <c r="W107" s="126" t="s">
        <v>39</v>
      </c>
    </row>
    <row r="108" spans="2:23" ht="127.5" x14ac:dyDescent="0.2">
      <c r="B108" s="294" t="s">
        <v>549</v>
      </c>
      <c r="C108" s="122" t="s">
        <v>550</v>
      </c>
      <c r="D108" s="253" t="s">
        <v>551</v>
      </c>
      <c r="E108" s="253" t="s">
        <v>552</v>
      </c>
      <c r="F108" s="122" t="s">
        <v>522</v>
      </c>
      <c r="G108" s="253" t="s">
        <v>109</v>
      </c>
      <c r="H108" s="95" t="s">
        <v>548</v>
      </c>
      <c r="I108" s="280" t="s">
        <v>45</v>
      </c>
      <c r="J108" s="280" t="s">
        <v>39</v>
      </c>
      <c r="K108" s="280" t="s">
        <v>46</v>
      </c>
      <c r="L108" s="94" t="s">
        <v>579</v>
      </c>
      <c r="M108" s="124" t="s">
        <v>580</v>
      </c>
      <c r="N108" s="111">
        <v>20</v>
      </c>
      <c r="O108" s="125" t="s">
        <v>39</v>
      </c>
      <c r="P108" s="125" t="s">
        <v>39</v>
      </c>
      <c r="Q108" s="125" t="s">
        <v>39</v>
      </c>
      <c r="R108" s="126" t="s">
        <v>39</v>
      </c>
      <c r="S108" s="126" t="s">
        <v>39</v>
      </c>
      <c r="T108" s="126" t="s">
        <v>39</v>
      </c>
      <c r="U108" s="126" t="s">
        <v>39</v>
      </c>
      <c r="V108" s="126" t="s">
        <v>39</v>
      </c>
      <c r="W108" s="126" t="s">
        <v>39</v>
      </c>
    </row>
    <row r="109" spans="2:23" ht="127.5" x14ac:dyDescent="0.2">
      <c r="B109" s="122" t="s">
        <v>553</v>
      </c>
      <c r="C109" s="122" t="s">
        <v>554</v>
      </c>
      <c r="D109" s="95" t="s">
        <v>555</v>
      </c>
      <c r="E109" s="95" t="s">
        <v>556</v>
      </c>
      <c r="F109" s="122" t="s">
        <v>522</v>
      </c>
      <c r="G109" s="95" t="s">
        <v>167</v>
      </c>
      <c r="H109" s="95" t="s">
        <v>548</v>
      </c>
      <c r="I109" s="123" t="s">
        <v>45</v>
      </c>
      <c r="J109" s="123" t="s">
        <v>39</v>
      </c>
      <c r="K109" s="123" t="s">
        <v>46</v>
      </c>
      <c r="L109" s="94" t="s">
        <v>579</v>
      </c>
      <c r="M109" s="124" t="s">
        <v>580</v>
      </c>
      <c r="N109" s="111">
        <v>60</v>
      </c>
      <c r="O109" s="125" t="s">
        <v>39</v>
      </c>
      <c r="P109" s="125" t="s">
        <v>39</v>
      </c>
      <c r="Q109" s="125" t="s">
        <v>39</v>
      </c>
      <c r="R109" s="126" t="s">
        <v>39</v>
      </c>
      <c r="S109" s="126" t="s">
        <v>39</v>
      </c>
      <c r="T109" s="126" t="s">
        <v>39</v>
      </c>
      <c r="U109" s="126" t="s">
        <v>39</v>
      </c>
      <c r="V109" s="126" t="s">
        <v>39</v>
      </c>
      <c r="W109" s="126" t="s">
        <v>39</v>
      </c>
    </row>
    <row r="110" spans="2:23" ht="153" x14ac:dyDescent="0.2">
      <c r="B110" s="122" t="s">
        <v>557</v>
      </c>
      <c r="C110" s="122" t="s">
        <v>558</v>
      </c>
      <c r="D110" s="122" t="s">
        <v>559</v>
      </c>
      <c r="E110" s="122" t="s">
        <v>113</v>
      </c>
      <c r="F110" s="122" t="s">
        <v>522</v>
      </c>
      <c r="G110" s="122" t="s">
        <v>114</v>
      </c>
      <c r="H110" s="122" t="s">
        <v>548</v>
      </c>
      <c r="I110" s="123" t="s">
        <v>45</v>
      </c>
      <c r="J110" s="123" t="s">
        <v>39</v>
      </c>
      <c r="K110" s="123" t="s">
        <v>46</v>
      </c>
      <c r="L110" s="125" t="s">
        <v>579</v>
      </c>
      <c r="M110" s="124" t="s">
        <v>580</v>
      </c>
      <c r="N110" s="125">
        <v>38</v>
      </c>
      <c r="O110" s="125" t="s">
        <v>39</v>
      </c>
      <c r="P110" s="125" t="s">
        <v>39</v>
      </c>
      <c r="Q110" s="125" t="s">
        <v>39</v>
      </c>
      <c r="R110" s="125" t="s">
        <v>39</v>
      </c>
      <c r="S110" s="125" t="s">
        <v>39</v>
      </c>
      <c r="T110" s="125" t="s">
        <v>39</v>
      </c>
      <c r="U110" s="125" t="s">
        <v>39</v>
      </c>
      <c r="V110" s="125" t="s">
        <v>39</v>
      </c>
      <c r="W110" s="125" t="s">
        <v>39</v>
      </c>
    </row>
    <row r="111" spans="2:23" ht="153" x14ac:dyDescent="0.2">
      <c r="B111" s="122" t="s">
        <v>560</v>
      </c>
      <c r="C111" s="122" t="s">
        <v>561</v>
      </c>
      <c r="D111" s="122" t="s">
        <v>562</v>
      </c>
      <c r="E111" s="122" t="s">
        <v>563</v>
      </c>
      <c r="F111" s="122" t="s">
        <v>522</v>
      </c>
      <c r="G111" s="122" t="s">
        <v>91</v>
      </c>
      <c r="H111" s="95" t="s">
        <v>548</v>
      </c>
      <c r="I111" s="123" t="s">
        <v>45</v>
      </c>
      <c r="J111" s="123" t="s">
        <v>39</v>
      </c>
      <c r="K111" s="123" t="s">
        <v>46</v>
      </c>
      <c r="L111" s="94" t="s">
        <v>579</v>
      </c>
      <c r="M111" s="124" t="s">
        <v>580</v>
      </c>
      <c r="N111" s="125">
        <v>45</v>
      </c>
      <c r="O111" s="125" t="s">
        <v>39</v>
      </c>
      <c r="P111" s="125" t="s">
        <v>39</v>
      </c>
      <c r="Q111" s="125" t="s">
        <v>39</v>
      </c>
      <c r="R111" s="125" t="s">
        <v>39</v>
      </c>
      <c r="S111" s="125" t="s">
        <v>39</v>
      </c>
      <c r="T111" s="125" t="s">
        <v>39</v>
      </c>
      <c r="U111" s="125" t="s">
        <v>39</v>
      </c>
      <c r="V111" s="125" t="s">
        <v>39</v>
      </c>
      <c r="W111" s="125" t="s">
        <v>39</v>
      </c>
    </row>
    <row r="112" spans="2:23" x14ac:dyDescent="0.2">
      <c r="B112" s="27"/>
      <c r="C112" s="291"/>
      <c r="D112" s="291"/>
      <c r="E112" s="27"/>
      <c r="F112" s="291"/>
      <c r="G112" s="291"/>
      <c r="H112" s="29"/>
      <c r="I112" s="29"/>
      <c r="J112" s="29"/>
      <c r="K112" s="301"/>
      <c r="L112" s="28"/>
      <c r="M112" s="302"/>
      <c r="N112" s="35"/>
      <c r="O112" s="28"/>
      <c r="P112" s="35"/>
      <c r="Q112" s="35"/>
      <c r="R112" s="35"/>
      <c r="S112" s="35"/>
      <c r="T112" s="35"/>
      <c r="U112" s="35"/>
      <c r="V112" s="35"/>
    </row>
    <row r="113" spans="2:23" x14ac:dyDescent="0.2">
      <c r="B113" s="13" t="s">
        <v>14</v>
      </c>
      <c r="C113" s="2" t="s">
        <v>15</v>
      </c>
    </row>
    <row r="114" spans="2:23" x14ac:dyDescent="0.2">
      <c r="B114" s="13" t="s">
        <v>16</v>
      </c>
      <c r="C114" s="2" t="s">
        <v>17</v>
      </c>
    </row>
    <row r="115" spans="2:23" x14ac:dyDescent="0.2">
      <c r="B115" s="13" t="s">
        <v>85</v>
      </c>
      <c r="C115" s="2" t="s">
        <v>18</v>
      </c>
    </row>
    <row r="117" spans="2:23" ht="102" x14ac:dyDescent="0.2">
      <c r="B117" s="8" t="s">
        <v>10</v>
      </c>
      <c r="C117" s="8" t="s">
        <v>22</v>
      </c>
      <c r="D117" s="8" t="s">
        <v>23</v>
      </c>
      <c r="E117" s="8" t="s">
        <v>24</v>
      </c>
      <c r="F117" s="8" t="s">
        <v>25</v>
      </c>
      <c r="G117" s="8" t="s">
        <v>26</v>
      </c>
      <c r="H117" s="8" t="s">
        <v>27</v>
      </c>
      <c r="I117" s="8" t="s">
        <v>28</v>
      </c>
      <c r="J117" s="14" t="s">
        <v>29</v>
      </c>
      <c r="K117" s="7" t="s">
        <v>48</v>
      </c>
      <c r="L117" s="85" t="s">
        <v>49</v>
      </c>
      <c r="M117" s="7" t="s">
        <v>50</v>
      </c>
      <c r="N117" s="7" t="s">
        <v>51</v>
      </c>
      <c r="O117" s="85" t="s">
        <v>57</v>
      </c>
      <c r="P117" s="7" t="s">
        <v>52</v>
      </c>
      <c r="Q117" s="7" t="s">
        <v>53</v>
      </c>
      <c r="R117" s="85" t="s">
        <v>58</v>
      </c>
      <c r="S117" s="7" t="s">
        <v>54</v>
      </c>
      <c r="T117" s="7" t="s">
        <v>55</v>
      </c>
      <c r="U117" s="85" t="s">
        <v>59</v>
      </c>
      <c r="V117" s="7" t="s">
        <v>56</v>
      </c>
    </row>
    <row r="118" spans="2:23" ht="76.5" x14ac:dyDescent="0.2">
      <c r="B118" s="122" t="s">
        <v>86</v>
      </c>
      <c r="C118" s="122" t="s">
        <v>41</v>
      </c>
      <c r="D118" s="122" t="s">
        <v>42</v>
      </c>
      <c r="E118" s="122" t="s">
        <v>43</v>
      </c>
      <c r="F118" s="122" t="s">
        <v>87</v>
      </c>
      <c r="G118" s="124" t="s">
        <v>44</v>
      </c>
      <c r="H118" s="123" t="s">
        <v>45</v>
      </c>
      <c r="I118" s="123" t="s">
        <v>39</v>
      </c>
      <c r="J118" s="123" t="s">
        <v>46</v>
      </c>
      <c r="K118" s="125" t="s">
        <v>62</v>
      </c>
      <c r="L118" s="124" t="s">
        <v>63</v>
      </c>
      <c r="M118" s="125">
        <v>4</v>
      </c>
      <c r="N118" s="125" t="s">
        <v>39</v>
      </c>
      <c r="O118" s="83" t="s">
        <v>39</v>
      </c>
      <c r="P118" s="125" t="s">
        <v>39</v>
      </c>
      <c r="Q118" s="125" t="s">
        <v>39</v>
      </c>
      <c r="R118" s="83" t="s">
        <v>39</v>
      </c>
      <c r="S118" s="125" t="s">
        <v>39</v>
      </c>
      <c r="T118" s="125" t="s">
        <v>39</v>
      </c>
      <c r="U118" s="83" t="s">
        <v>39</v>
      </c>
      <c r="V118" s="125" t="s">
        <v>39</v>
      </c>
    </row>
    <row r="119" spans="2:23" ht="63.75" x14ac:dyDescent="0.2">
      <c r="B119" s="122" t="s">
        <v>88</v>
      </c>
      <c r="C119" s="122" t="s">
        <v>89</v>
      </c>
      <c r="D119" s="122" t="s">
        <v>90</v>
      </c>
      <c r="E119" s="122" t="s">
        <v>43</v>
      </c>
      <c r="F119" s="122" t="s">
        <v>91</v>
      </c>
      <c r="G119" s="124" t="s">
        <v>44</v>
      </c>
      <c r="H119" s="123" t="s">
        <v>45</v>
      </c>
      <c r="I119" s="123" t="s">
        <v>39</v>
      </c>
      <c r="J119" s="123" t="s">
        <v>46</v>
      </c>
      <c r="K119" s="125" t="s">
        <v>62</v>
      </c>
      <c r="L119" s="124" t="s">
        <v>63</v>
      </c>
      <c r="M119" s="125">
        <v>2</v>
      </c>
      <c r="N119" s="125" t="s">
        <v>39</v>
      </c>
      <c r="O119" s="83" t="s">
        <v>39</v>
      </c>
      <c r="P119" s="125" t="s">
        <v>39</v>
      </c>
      <c r="Q119" s="125" t="s">
        <v>39</v>
      </c>
      <c r="R119" s="83" t="s">
        <v>39</v>
      </c>
      <c r="S119" s="125" t="s">
        <v>39</v>
      </c>
      <c r="T119" s="125" t="s">
        <v>39</v>
      </c>
      <c r="U119" s="83" t="s">
        <v>39</v>
      </c>
      <c r="V119" s="125" t="s">
        <v>39</v>
      </c>
    </row>
    <row r="120" spans="2:23" x14ac:dyDescent="0.2">
      <c r="B120" s="27"/>
      <c r="C120" s="27"/>
      <c r="D120" s="27"/>
      <c r="E120" s="27"/>
      <c r="F120" s="27"/>
      <c r="G120" s="28"/>
      <c r="H120" s="29"/>
      <c r="I120" s="29"/>
      <c r="J120" s="29"/>
      <c r="K120" s="35"/>
      <c r="L120" s="28"/>
      <c r="M120" s="35"/>
      <c r="N120" s="35"/>
      <c r="O120" s="86"/>
      <c r="P120" s="35"/>
      <c r="Q120" s="35"/>
      <c r="R120" s="86"/>
      <c r="S120" s="35"/>
      <c r="T120" s="35"/>
      <c r="U120" s="86"/>
      <c r="V120" s="35"/>
    </row>
    <row r="121" spans="2:23" x14ac:dyDescent="0.2">
      <c r="B121" s="53" t="s">
        <v>200</v>
      </c>
      <c r="C121" s="51" t="s">
        <v>302</v>
      </c>
    </row>
    <row r="123" spans="2:23" ht="102" x14ac:dyDescent="0.2">
      <c r="B123" s="352" t="s">
        <v>10</v>
      </c>
      <c r="C123" s="352" t="s">
        <v>573</v>
      </c>
      <c r="D123" s="352" t="s">
        <v>22</v>
      </c>
      <c r="E123" s="352" t="s">
        <v>589</v>
      </c>
      <c r="F123" s="352" t="s">
        <v>24</v>
      </c>
      <c r="G123" s="352" t="s">
        <v>25</v>
      </c>
      <c r="H123" s="352" t="s">
        <v>26</v>
      </c>
      <c r="I123" s="352" t="s">
        <v>574</v>
      </c>
      <c r="J123" s="352" t="s">
        <v>575</v>
      </c>
      <c r="K123" s="349" t="s">
        <v>576</v>
      </c>
      <c r="L123" s="349" t="s">
        <v>48</v>
      </c>
      <c r="M123" s="349" t="s">
        <v>49</v>
      </c>
      <c r="N123" s="349" t="s">
        <v>50</v>
      </c>
      <c r="O123" s="352" t="s">
        <v>51</v>
      </c>
      <c r="P123" s="352" t="s">
        <v>57</v>
      </c>
      <c r="Q123" s="352" t="s">
        <v>52</v>
      </c>
      <c r="R123" s="352" t="s">
        <v>53</v>
      </c>
      <c r="S123" s="352" t="s">
        <v>58</v>
      </c>
      <c r="T123" s="352" t="s">
        <v>54</v>
      </c>
      <c r="U123" s="352" t="s">
        <v>55</v>
      </c>
      <c r="V123" s="352" t="s">
        <v>59</v>
      </c>
      <c r="W123" s="352" t="s">
        <v>56</v>
      </c>
    </row>
    <row r="124" spans="2:23" ht="89.25" x14ac:dyDescent="0.2">
      <c r="B124" s="129" t="s">
        <v>473</v>
      </c>
      <c r="C124" s="100" t="s">
        <v>713</v>
      </c>
      <c r="D124" s="129" t="s">
        <v>201</v>
      </c>
      <c r="E124" s="129" t="s">
        <v>90</v>
      </c>
      <c r="F124" s="129" t="s">
        <v>43</v>
      </c>
      <c r="G124" s="129" t="s">
        <v>91</v>
      </c>
      <c r="H124" s="30" t="s">
        <v>202</v>
      </c>
      <c r="I124" s="130" t="s">
        <v>45</v>
      </c>
      <c r="J124" s="130" t="s">
        <v>158</v>
      </c>
      <c r="K124" s="123" t="s">
        <v>46</v>
      </c>
      <c r="L124" s="125" t="s">
        <v>336</v>
      </c>
      <c r="M124" s="122" t="s">
        <v>370</v>
      </c>
      <c r="N124" s="125">
        <v>0.2</v>
      </c>
      <c r="O124" s="125" t="s">
        <v>337</v>
      </c>
      <c r="P124" s="124" t="s">
        <v>340</v>
      </c>
      <c r="Q124" s="125" t="s">
        <v>39</v>
      </c>
      <c r="R124" s="125" t="s">
        <v>338</v>
      </c>
      <c r="S124" s="124" t="s">
        <v>339</v>
      </c>
      <c r="T124" s="125" t="s">
        <v>39</v>
      </c>
      <c r="U124" s="125" t="s">
        <v>342</v>
      </c>
      <c r="V124" s="124" t="s">
        <v>484</v>
      </c>
      <c r="W124" s="125">
        <v>1.4790000000000001E-3</v>
      </c>
    </row>
    <row r="125" spans="2:23" ht="89.25" x14ac:dyDescent="0.2">
      <c r="B125" s="129" t="s">
        <v>474</v>
      </c>
      <c r="C125" s="100" t="s">
        <v>714</v>
      </c>
      <c r="D125" s="129" t="s">
        <v>203</v>
      </c>
      <c r="E125" s="129" t="s">
        <v>90</v>
      </c>
      <c r="F125" s="129" t="s">
        <v>43</v>
      </c>
      <c r="G125" s="129" t="s">
        <v>91</v>
      </c>
      <c r="H125" s="30" t="s">
        <v>202</v>
      </c>
      <c r="I125" s="130" t="s">
        <v>45</v>
      </c>
      <c r="J125" s="130" t="s">
        <v>158</v>
      </c>
      <c r="K125" s="123" t="s">
        <v>46</v>
      </c>
      <c r="L125" s="125" t="s">
        <v>336</v>
      </c>
      <c r="M125" s="122" t="s">
        <v>370</v>
      </c>
      <c r="N125" s="125">
        <v>0.19</v>
      </c>
      <c r="O125" s="125" t="s">
        <v>337</v>
      </c>
      <c r="P125" s="124" t="s">
        <v>340</v>
      </c>
      <c r="Q125" s="125" t="s">
        <v>39</v>
      </c>
      <c r="R125" s="125" t="s">
        <v>338</v>
      </c>
      <c r="S125" s="124" t="s">
        <v>339</v>
      </c>
      <c r="T125" s="125" t="s">
        <v>39</v>
      </c>
      <c r="U125" s="125" t="s">
        <v>342</v>
      </c>
      <c r="V125" s="124" t="s">
        <v>484</v>
      </c>
      <c r="W125" s="125">
        <v>8.0000000000000004E-4</v>
      </c>
    </row>
    <row r="126" spans="2:23" ht="89.25" x14ac:dyDescent="0.2">
      <c r="B126" s="129" t="s">
        <v>475</v>
      </c>
      <c r="C126" s="100" t="s">
        <v>715</v>
      </c>
      <c r="D126" s="129" t="s">
        <v>476</v>
      </c>
      <c r="E126" s="129" t="s">
        <v>90</v>
      </c>
      <c r="F126" s="129" t="s">
        <v>43</v>
      </c>
      <c r="G126" s="129" t="s">
        <v>91</v>
      </c>
      <c r="H126" s="30" t="s">
        <v>202</v>
      </c>
      <c r="I126" s="130" t="s">
        <v>45</v>
      </c>
      <c r="J126" s="130" t="s">
        <v>158</v>
      </c>
      <c r="K126" s="123" t="s">
        <v>46</v>
      </c>
      <c r="L126" s="125" t="s">
        <v>336</v>
      </c>
      <c r="M126" s="122" t="s">
        <v>370</v>
      </c>
      <c r="N126" s="125">
        <v>0.92</v>
      </c>
      <c r="O126" s="125" t="s">
        <v>337</v>
      </c>
      <c r="P126" s="124" t="s">
        <v>340</v>
      </c>
      <c r="Q126" s="125" t="s">
        <v>39</v>
      </c>
      <c r="R126" s="125" t="s">
        <v>338</v>
      </c>
      <c r="S126" s="124" t="s">
        <v>339</v>
      </c>
      <c r="T126" s="125" t="s">
        <v>39</v>
      </c>
      <c r="U126" s="125" t="s">
        <v>342</v>
      </c>
      <c r="V126" s="124" t="s">
        <v>484</v>
      </c>
      <c r="W126" s="125">
        <v>4.2999999999999997E-2</v>
      </c>
    </row>
    <row r="127" spans="2:23" ht="89.25" x14ac:dyDescent="0.2">
      <c r="B127" s="129" t="s">
        <v>477</v>
      </c>
      <c r="C127" s="100" t="s">
        <v>716</v>
      </c>
      <c r="D127" s="129" t="s">
        <v>478</v>
      </c>
      <c r="E127" s="129" t="s">
        <v>104</v>
      </c>
      <c r="F127" s="129" t="s">
        <v>43</v>
      </c>
      <c r="G127" s="129" t="s">
        <v>105</v>
      </c>
      <c r="H127" s="30" t="s">
        <v>202</v>
      </c>
      <c r="I127" s="130" t="s">
        <v>45</v>
      </c>
      <c r="J127" s="130" t="s">
        <v>158</v>
      </c>
      <c r="K127" s="130" t="s">
        <v>46</v>
      </c>
      <c r="L127" s="128" t="s">
        <v>336</v>
      </c>
      <c r="M127" s="129" t="s">
        <v>370</v>
      </c>
      <c r="N127" s="128">
        <v>0.23</v>
      </c>
      <c r="O127" s="128" t="s">
        <v>337</v>
      </c>
      <c r="P127" s="30" t="s">
        <v>340</v>
      </c>
      <c r="Q127" s="128" t="s">
        <v>39</v>
      </c>
      <c r="R127" s="128" t="s">
        <v>338</v>
      </c>
      <c r="S127" s="30" t="s">
        <v>339</v>
      </c>
      <c r="T127" s="128" t="s">
        <v>39</v>
      </c>
      <c r="U127" s="128" t="s">
        <v>342</v>
      </c>
      <c r="V127" s="30" t="s">
        <v>484</v>
      </c>
      <c r="W127" s="128" t="s">
        <v>39</v>
      </c>
    </row>
    <row r="128" spans="2:23" ht="89.25" x14ac:dyDescent="0.2">
      <c r="B128" s="129" t="s">
        <v>479</v>
      </c>
      <c r="C128" s="100" t="s">
        <v>717</v>
      </c>
      <c r="D128" s="129" t="s">
        <v>204</v>
      </c>
      <c r="E128" s="129" t="s">
        <v>108</v>
      </c>
      <c r="F128" s="129" t="s">
        <v>43</v>
      </c>
      <c r="G128" s="129" t="s">
        <v>109</v>
      </c>
      <c r="H128" s="30" t="s">
        <v>202</v>
      </c>
      <c r="I128" s="130" t="s">
        <v>45</v>
      </c>
      <c r="J128" s="130" t="s">
        <v>158</v>
      </c>
      <c r="K128" s="123" t="s">
        <v>46</v>
      </c>
      <c r="L128" s="125" t="s">
        <v>336</v>
      </c>
      <c r="M128" s="122" t="s">
        <v>370</v>
      </c>
      <c r="N128" s="125">
        <v>0.83499999999999996</v>
      </c>
      <c r="O128" s="125" t="s">
        <v>337</v>
      </c>
      <c r="P128" s="124" t="s">
        <v>340</v>
      </c>
      <c r="Q128" s="125" t="s">
        <v>39</v>
      </c>
      <c r="R128" s="125" t="s">
        <v>338</v>
      </c>
      <c r="S128" s="124" t="s">
        <v>339</v>
      </c>
      <c r="T128" s="125" t="s">
        <v>39</v>
      </c>
      <c r="U128" s="125" t="s">
        <v>342</v>
      </c>
      <c r="V128" s="124" t="s">
        <v>484</v>
      </c>
      <c r="W128" s="125">
        <v>7.6160000000000004E-3</v>
      </c>
    </row>
    <row r="129" spans="2:23" ht="89.25" x14ac:dyDescent="0.2">
      <c r="B129" s="129" t="s">
        <v>480</v>
      </c>
      <c r="C129" s="100" t="s">
        <v>718</v>
      </c>
      <c r="D129" s="129" t="s">
        <v>205</v>
      </c>
      <c r="E129" s="129" t="s">
        <v>113</v>
      </c>
      <c r="F129" s="129" t="s">
        <v>43</v>
      </c>
      <c r="G129" s="129" t="s">
        <v>507</v>
      </c>
      <c r="H129" s="30" t="s">
        <v>202</v>
      </c>
      <c r="I129" s="130" t="s">
        <v>45</v>
      </c>
      <c r="J129" s="130" t="s">
        <v>158</v>
      </c>
      <c r="K129" s="123" t="s">
        <v>46</v>
      </c>
      <c r="L129" s="125" t="s">
        <v>336</v>
      </c>
      <c r="M129" s="122" t="s">
        <v>370</v>
      </c>
      <c r="N129" s="125">
        <v>1.5249999999999999</v>
      </c>
      <c r="O129" s="125" t="s">
        <v>337</v>
      </c>
      <c r="P129" s="124" t="s">
        <v>340</v>
      </c>
      <c r="Q129" s="125" t="s">
        <v>39</v>
      </c>
      <c r="R129" s="125" t="s">
        <v>338</v>
      </c>
      <c r="S129" s="124" t="s">
        <v>339</v>
      </c>
      <c r="T129" s="125">
        <v>2</v>
      </c>
      <c r="U129" s="125" t="s">
        <v>342</v>
      </c>
      <c r="V129" s="124" t="s">
        <v>484</v>
      </c>
      <c r="W129" s="125">
        <v>7.0000000000000001E-3</v>
      </c>
    </row>
    <row r="130" spans="2:23" ht="89.25" x14ac:dyDescent="0.2">
      <c r="B130" s="129" t="s">
        <v>481</v>
      </c>
      <c r="C130" s="100" t="s">
        <v>719</v>
      </c>
      <c r="D130" s="129" t="s">
        <v>206</v>
      </c>
      <c r="E130" s="129" t="s">
        <v>42</v>
      </c>
      <c r="F130" s="129" t="s">
        <v>43</v>
      </c>
      <c r="G130" s="129" t="s">
        <v>167</v>
      </c>
      <c r="H130" s="30" t="s">
        <v>202</v>
      </c>
      <c r="I130" s="130" t="s">
        <v>45</v>
      </c>
      <c r="J130" s="130" t="s">
        <v>158</v>
      </c>
      <c r="K130" s="123" t="s">
        <v>46</v>
      </c>
      <c r="L130" s="128" t="s">
        <v>336</v>
      </c>
      <c r="M130" s="129" t="s">
        <v>370</v>
      </c>
      <c r="N130" s="128">
        <v>2.5</v>
      </c>
      <c r="O130" s="128" t="s">
        <v>337</v>
      </c>
      <c r="P130" s="30" t="s">
        <v>340</v>
      </c>
      <c r="Q130" s="128" t="s">
        <v>39</v>
      </c>
      <c r="R130" s="125" t="s">
        <v>338</v>
      </c>
      <c r="S130" s="124" t="s">
        <v>339</v>
      </c>
      <c r="T130" s="128" t="s">
        <v>39</v>
      </c>
      <c r="U130" s="125" t="s">
        <v>342</v>
      </c>
      <c r="V130" s="124" t="s">
        <v>484</v>
      </c>
      <c r="W130" s="125">
        <v>0.15</v>
      </c>
    </row>
    <row r="132" spans="2:23" x14ac:dyDescent="0.2">
      <c r="B132" s="13" t="s">
        <v>121</v>
      </c>
      <c r="C132" s="2" t="s">
        <v>122</v>
      </c>
    </row>
    <row r="134" spans="2:23" ht="102" x14ac:dyDescent="0.2">
      <c r="B134" s="23" t="s">
        <v>10</v>
      </c>
      <c r="C134" s="23" t="s">
        <v>22</v>
      </c>
      <c r="D134" s="23" t="s">
        <v>23</v>
      </c>
      <c r="E134" s="23" t="s">
        <v>24</v>
      </c>
      <c r="F134" s="23" t="s">
        <v>25</v>
      </c>
      <c r="G134" s="23" t="s">
        <v>26</v>
      </c>
      <c r="H134" s="23" t="s">
        <v>27</v>
      </c>
      <c r="I134" s="23" t="s">
        <v>28</v>
      </c>
      <c r="J134" s="24" t="s">
        <v>29</v>
      </c>
      <c r="K134" s="7" t="s">
        <v>48</v>
      </c>
      <c r="L134" s="7" t="s">
        <v>49</v>
      </c>
      <c r="M134" s="7" t="s">
        <v>50</v>
      </c>
      <c r="N134" s="7" t="s">
        <v>51</v>
      </c>
      <c r="O134" s="7" t="s">
        <v>57</v>
      </c>
      <c r="P134" s="7" t="s">
        <v>52</v>
      </c>
      <c r="Q134" s="7" t="s">
        <v>53</v>
      </c>
      <c r="R134" s="7" t="s">
        <v>58</v>
      </c>
      <c r="S134" s="7" t="s">
        <v>54</v>
      </c>
      <c r="T134" s="7" t="s">
        <v>55</v>
      </c>
      <c r="U134" s="7" t="s">
        <v>59</v>
      </c>
      <c r="V134" s="7" t="s">
        <v>56</v>
      </c>
    </row>
    <row r="135" spans="2:23" ht="51" x14ac:dyDescent="0.2">
      <c r="B135" s="122" t="s">
        <v>123</v>
      </c>
      <c r="C135" s="122" t="s">
        <v>124</v>
      </c>
      <c r="D135" s="122" t="s">
        <v>42</v>
      </c>
      <c r="E135" s="122" t="s">
        <v>43</v>
      </c>
      <c r="F135" s="122" t="s">
        <v>87</v>
      </c>
      <c r="G135" s="124" t="s">
        <v>125</v>
      </c>
      <c r="H135" s="123" t="s">
        <v>45</v>
      </c>
      <c r="I135" s="123" t="s">
        <v>39</v>
      </c>
      <c r="J135" s="123" t="s">
        <v>46</v>
      </c>
      <c r="K135" s="125" t="s">
        <v>136</v>
      </c>
      <c r="L135" s="122" t="s">
        <v>137</v>
      </c>
      <c r="M135" s="125">
        <v>0</v>
      </c>
      <c r="N135" s="125" t="s">
        <v>138</v>
      </c>
      <c r="O135" s="124" t="s">
        <v>139</v>
      </c>
      <c r="P135" s="125">
        <v>1.4</v>
      </c>
      <c r="Q135" s="125" t="s">
        <v>39</v>
      </c>
      <c r="R135" s="125" t="s">
        <v>39</v>
      </c>
      <c r="S135" s="125" t="s">
        <v>39</v>
      </c>
      <c r="T135" s="125" t="s">
        <v>39</v>
      </c>
      <c r="U135" s="125" t="s">
        <v>39</v>
      </c>
      <c r="V135" s="125" t="s">
        <v>39</v>
      </c>
    </row>
    <row r="136" spans="2:23" ht="63.75" x14ac:dyDescent="0.2">
      <c r="B136" s="122" t="s">
        <v>126</v>
      </c>
      <c r="C136" s="122" t="s">
        <v>127</v>
      </c>
      <c r="D136" s="122" t="s">
        <v>90</v>
      </c>
      <c r="E136" s="122" t="s">
        <v>43</v>
      </c>
      <c r="F136" s="122" t="s">
        <v>91</v>
      </c>
      <c r="G136" s="124" t="s">
        <v>125</v>
      </c>
      <c r="H136" s="123" t="s">
        <v>45</v>
      </c>
      <c r="I136" s="123" t="s">
        <v>39</v>
      </c>
      <c r="J136" s="123" t="s">
        <v>46</v>
      </c>
      <c r="K136" s="125" t="s">
        <v>136</v>
      </c>
      <c r="L136" s="122" t="s">
        <v>137</v>
      </c>
      <c r="M136" s="125">
        <v>0.6</v>
      </c>
      <c r="N136" s="125" t="s">
        <v>138</v>
      </c>
      <c r="O136" s="124" t="s">
        <v>139</v>
      </c>
      <c r="P136" s="125" t="s">
        <v>39</v>
      </c>
      <c r="Q136" s="125" t="s">
        <v>39</v>
      </c>
      <c r="R136" s="125" t="s">
        <v>39</v>
      </c>
      <c r="S136" s="125" t="s">
        <v>39</v>
      </c>
      <c r="T136" s="125" t="s">
        <v>39</v>
      </c>
      <c r="U136" s="125" t="s">
        <v>39</v>
      </c>
      <c r="V136" s="125" t="s">
        <v>39</v>
      </c>
    </row>
    <row r="137" spans="2:23" ht="51" x14ac:dyDescent="0.2">
      <c r="B137" s="122" t="s">
        <v>128</v>
      </c>
      <c r="C137" s="122" t="s">
        <v>129</v>
      </c>
      <c r="D137" s="122" t="s">
        <v>108</v>
      </c>
      <c r="E137" s="122" t="s">
        <v>43</v>
      </c>
      <c r="F137" s="122" t="s">
        <v>109</v>
      </c>
      <c r="G137" s="124" t="s">
        <v>125</v>
      </c>
      <c r="H137" s="123" t="s">
        <v>45</v>
      </c>
      <c r="I137" s="123" t="s">
        <v>39</v>
      </c>
      <c r="J137" s="123" t="s">
        <v>46</v>
      </c>
      <c r="K137" s="125" t="s">
        <v>136</v>
      </c>
      <c r="L137" s="122" t="s">
        <v>137</v>
      </c>
      <c r="M137" s="125">
        <v>0.5</v>
      </c>
      <c r="N137" s="125" t="s">
        <v>138</v>
      </c>
      <c r="O137" s="124" t="s">
        <v>139</v>
      </c>
      <c r="P137" s="125" t="s">
        <v>39</v>
      </c>
      <c r="Q137" s="125" t="s">
        <v>39</v>
      </c>
      <c r="R137" s="125" t="s">
        <v>39</v>
      </c>
      <c r="S137" s="125" t="s">
        <v>39</v>
      </c>
      <c r="T137" s="125" t="s">
        <v>39</v>
      </c>
      <c r="U137" s="125" t="s">
        <v>39</v>
      </c>
      <c r="V137" s="125" t="s">
        <v>39</v>
      </c>
    </row>
    <row r="138" spans="2:23" ht="63.75" x14ac:dyDescent="0.2">
      <c r="B138" s="122" t="s">
        <v>130</v>
      </c>
      <c r="C138" s="122" t="s">
        <v>131</v>
      </c>
      <c r="D138" s="122" t="s">
        <v>113</v>
      </c>
      <c r="E138" s="122" t="s">
        <v>43</v>
      </c>
      <c r="F138" s="122" t="s">
        <v>114</v>
      </c>
      <c r="G138" s="124" t="s">
        <v>125</v>
      </c>
      <c r="H138" s="123" t="s">
        <v>45</v>
      </c>
      <c r="I138" s="123" t="s">
        <v>39</v>
      </c>
      <c r="J138" s="123" t="s">
        <v>46</v>
      </c>
      <c r="K138" s="125" t="s">
        <v>136</v>
      </c>
      <c r="L138" s="122" t="s">
        <v>137</v>
      </c>
      <c r="M138" s="125">
        <v>0.6</v>
      </c>
      <c r="N138" s="125" t="s">
        <v>138</v>
      </c>
      <c r="O138" s="124" t="s">
        <v>139</v>
      </c>
      <c r="P138" s="125" t="s">
        <v>39</v>
      </c>
      <c r="Q138" s="125" t="s">
        <v>39</v>
      </c>
      <c r="R138" s="125" t="s">
        <v>39</v>
      </c>
      <c r="S138" s="125" t="s">
        <v>39</v>
      </c>
      <c r="T138" s="125" t="s">
        <v>39</v>
      </c>
      <c r="U138" s="125" t="s">
        <v>39</v>
      </c>
      <c r="V138" s="125" t="s">
        <v>39</v>
      </c>
    </row>
    <row r="139" spans="2:23" ht="51" x14ac:dyDescent="0.2">
      <c r="B139" s="122" t="s">
        <v>132</v>
      </c>
      <c r="C139" s="122" t="s">
        <v>482</v>
      </c>
      <c r="D139" s="122" t="s">
        <v>104</v>
      </c>
      <c r="E139" s="122" t="s">
        <v>43</v>
      </c>
      <c r="F139" s="122" t="s">
        <v>105</v>
      </c>
      <c r="G139" s="124" t="s">
        <v>125</v>
      </c>
      <c r="H139" s="123" t="s">
        <v>45</v>
      </c>
      <c r="I139" s="123" t="s">
        <v>39</v>
      </c>
      <c r="J139" s="123" t="s">
        <v>46</v>
      </c>
      <c r="K139" s="125" t="s">
        <v>136</v>
      </c>
      <c r="L139" s="122" t="s">
        <v>137</v>
      </c>
      <c r="M139" s="125">
        <v>0.21</v>
      </c>
      <c r="N139" s="125" t="s">
        <v>138</v>
      </c>
      <c r="O139" s="124" t="s">
        <v>139</v>
      </c>
      <c r="P139" s="125" t="s">
        <v>39</v>
      </c>
      <c r="Q139" s="125" t="s">
        <v>39</v>
      </c>
      <c r="R139" s="125" t="s">
        <v>39</v>
      </c>
      <c r="S139" s="125" t="s">
        <v>39</v>
      </c>
      <c r="T139" s="125" t="s">
        <v>39</v>
      </c>
      <c r="U139" s="125" t="s">
        <v>39</v>
      </c>
      <c r="V139" s="125" t="s">
        <v>39</v>
      </c>
    </row>
    <row r="141" spans="2:23" x14ac:dyDescent="0.2">
      <c r="B141" s="53" t="s">
        <v>207</v>
      </c>
      <c r="C141" s="51" t="s">
        <v>209</v>
      </c>
    </row>
    <row r="142" spans="2:23" x14ac:dyDescent="0.2">
      <c r="B142" s="53" t="s">
        <v>208</v>
      </c>
      <c r="C142" s="51" t="s">
        <v>210</v>
      </c>
    </row>
    <row r="144" spans="2:23" ht="102" x14ac:dyDescent="0.2">
      <c r="B144" s="50" t="s">
        <v>10</v>
      </c>
      <c r="C144" s="50" t="s">
        <v>22</v>
      </c>
      <c r="D144" s="50" t="s">
        <v>23</v>
      </c>
      <c r="E144" s="50" t="s">
        <v>24</v>
      </c>
      <c r="F144" s="50" t="s">
        <v>25</v>
      </c>
      <c r="G144" s="50" t="s">
        <v>26</v>
      </c>
      <c r="H144" s="50" t="s">
        <v>27</v>
      </c>
      <c r="I144" s="50" t="s">
        <v>28</v>
      </c>
      <c r="J144" s="50" t="s">
        <v>29</v>
      </c>
      <c r="K144" s="7" t="s">
        <v>48</v>
      </c>
      <c r="L144" s="7" t="s">
        <v>49</v>
      </c>
      <c r="M144" s="7" t="s">
        <v>50</v>
      </c>
      <c r="N144" s="7" t="s">
        <v>51</v>
      </c>
      <c r="O144" s="7" t="s">
        <v>57</v>
      </c>
      <c r="P144" s="7" t="s">
        <v>52</v>
      </c>
      <c r="Q144" s="7" t="s">
        <v>53</v>
      </c>
      <c r="R144" s="7" t="s">
        <v>58</v>
      </c>
      <c r="S144" s="7" t="s">
        <v>54</v>
      </c>
      <c r="T144" s="7" t="s">
        <v>55</v>
      </c>
      <c r="U144" s="7" t="s">
        <v>59</v>
      </c>
      <c r="V144" s="7" t="s">
        <v>56</v>
      </c>
    </row>
    <row r="145" spans="2:22" ht="63.75" x14ac:dyDescent="0.2">
      <c r="B145" s="56" t="s">
        <v>212</v>
      </c>
      <c r="C145" s="9" t="s">
        <v>211</v>
      </c>
      <c r="D145" s="9" t="s">
        <v>42</v>
      </c>
      <c r="E145" s="9" t="s">
        <v>213</v>
      </c>
      <c r="F145" s="9" t="s">
        <v>167</v>
      </c>
      <c r="G145" s="9" t="s">
        <v>214</v>
      </c>
      <c r="H145" s="11" t="s">
        <v>45</v>
      </c>
      <c r="I145" s="11" t="s">
        <v>158</v>
      </c>
      <c r="J145" s="11" t="s">
        <v>46</v>
      </c>
      <c r="K145" s="15" t="s">
        <v>39</v>
      </c>
      <c r="L145" s="83" t="s">
        <v>39</v>
      </c>
      <c r="M145" s="15" t="s">
        <v>39</v>
      </c>
      <c r="N145" s="15" t="s">
        <v>39</v>
      </c>
      <c r="O145" s="83" t="s">
        <v>39</v>
      </c>
      <c r="P145" s="15" t="s">
        <v>39</v>
      </c>
      <c r="Q145" s="15" t="s">
        <v>39</v>
      </c>
      <c r="R145" s="83" t="s">
        <v>39</v>
      </c>
      <c r="S145" s="15" t="s">
        <v>39</v>
      </c>
      <c r="T145" s="15" t="s">
        <v>39</v>
      </c>
      <c r="U145" s="83" t="s">
        <v>39</v>
      </c>
      <c r="V145" s="15" t="s">
        <v>39</v>
      </c>
    </row>
    <row r="147" spans="2:22" x14ac:dyDescent="0.2">
      <c r="B147" s="53" t="s">
        <v>217</v>
      </c>
      <c r="C147" s="51" t="s">
        <v>215</v>
      </c>
    </row>
    <row r="148" spans="2:22" x14ac:dyDescent="0.2">
      <c r="B148" s="53" t="s">
        <v>218</v>
      </c>
      <c r="C148" s="51" t="s">
        <v>216</v>
      </c>
    </row>
    <row r="150" spans="2:22" ht="102" x14ac:dyDescent="0.2">
      <c r="B150" s="50" t="s">
        <v>10</v>
      </c>
      <c r="C150" s="50" t="s">
        <v>22</v>
      </c>
      <c r="D150" s="50" t="s">
        <v>23</v>
      </c>
      <c r="E150" s="50" t="s">
        <v>24</v>
      </c>
      <c r="F150" s="50" t="s">
        <v>25</v>
      </c>
      <c r="G150" s="50" t="s">
        <v>26</v>
      </c>
      <c r="H150" s="50" t="s">
        <v>27</v>
      </c>
      <c r="I150" s="50" t="s">
        <v>28</v>
      </c>
      <c r="J150" s="50" t="s">
        <v>29</v>
      </c>
      <c r="K150" s="7" t="s">
        <v>48</v>
      </c>
      <c r="L150" s="7" t="s">
        <v>49</v>
      </c>
      <c r="M150" s="7" t="s">
        <v>50</v>
      </c>
      <c r="N150" s="7" t="s">
        <v>51</v>
      </c>
      <c r="O150" s="7" t="s">
        <v>57</v>
      </c>
      <c r="P150" s="7" t="s">
        <v>52</v>
      </c>
      <c r="Q150" s="7" t="s">
        <v>53</v>
      </c>
      <c r="R150" s="7" t="s">
        <v>58</v>
      </c>
      <c r="S150" s="7" t="s">
        <v>54</v>
      </c>
      <c r="T150" s="7" t="s">
        <v>55</v>
      </c>
      <c r="U150" s="7" t="s">
        <v>59</v>
      </c>
      <c r="V150" s="7" t="s">
        <v>56</v>
      </c>
    </row>
    <row r="151" spans="2:22" ht="114.75" x14ac:dyDescent="0.2">
      <c r="B151" s="9" t="s">
        <v>219</v>
      </c>
      <c r="C151" s="9" t="s">
        <v>220</v>
      </c>
      <c r="D151" s="9" t="s">
        <v>222</v>
      </c>
      <c r="E151" s="9" t="s">
        <v>221</v>
      </c>
      <c r="F151" s="9" t="s">
        <v>167</v>
      </c>
      <c r="G151" s="9" t="s">
        <v>223</v>
      </c>
      <c r="H151" s="11" t="s">
        <v>45</v>
      </c>
      <c r="I151" s="11" t="s">
        <v>39</v>
      </c>
      <c r="J151" s="11" t="s">
        <v>46</v>
      </c>
      <c r="K151" s="15" t="s">
        <v>344</v>
      </c>
      <c r="L151" s="12" t="s">
        <v>343</v>
      </c>
      <c r="M151" s="15">
        <v>107</v>
      </c>
      <c r="N151" s="15" t="s">
        <v>345</v>
      </c>
      <c r="O151" s="12" t="s">
        <v>346</v>
      </c>
      <c r="P151" s="15">
        <v>20</v>
      </c>
      <c r="Q151" s="15" t="s">
        <v>39</v>
      </c>
      <c r="R151" s="83" t="s">
        <v>39</v>
      </c>
      <c r="S151" s="15" t="s">
        <v>39</v>
      </c>
      <c r="T151" s="15" t="s">
        <v>39</v>
      </c>
      <c r="U151" s="83" t="s">
        <v>39</v>
      </c>
      <c r="V151" s="15" t="s">
        <v>39</v>
      </c>
    </row>
    <row r="153" spans="2:22" x14ac:dyDescent="0.2">
      <c r="B153" s="53" t="s">
        <v>225</v>
      </c>
      <c r="C153" s="51" t="s">
        <v>226</v>
      </c>
    </row>
    <row r="155" spans="2:22" ht="102" x14ac:dyDescent="0.2">
      <c r="B155" s="50" t="s">
        <v>10</v>
      </c>
      <c r="C155" s="50" t="s">
        <v>22</v>
      </c>
      <c r="D155" s="50" t="s">
        <v>23</v>
      </c>
      <c r="E155" s="50" t="s">
        <v>24</v>
      </c>
      <c r="F155" s="50" t="s">
        <v>25</v>
      </c>
      <c r="G155" s="50" t="s">
        <v>26</v>
      </c>
      <c r="H155" s="50" t="s">
        <v>27</v>
      </c>
      <c r="I155" s="50" t="s">
        <v>28</v>
      </c>
      <c r="J155" s="50" t="s">
        <v>29</v>
      </c>
      <c r="K155" s="7" t="s">
        <v>48</v>
      </c>
      <c r="L155" s="7" t="s">
        <v>49</v>
      </c>
      <c r="M155" s="7" t="s">
        <v>50</v>
      </c>
      <c r="N155" s="7" t="s">
        <v>51</v>
      </c>
      <c r="O155" s="7" t="s">
        <v>57</v>
      </c>
      <c r="P155" s="7" t="s">
        <v>52</v>
      </c>
      <c r="Q155" s="7" t="s">
        <v>53</v>
      </c>
      <c r="R155" s="7" t="s">
        <v>58</v>
      </c>
      <c r="S155" s="7" t="s">
        <v>54</v>
      </c>
      <c r="T155" s="7" t="s">
        <v>55</v>
      </c>
      <c r="U155" s="7" t="s">
        <v>59</v>
      </c>
      <c r="V155" s="7" t="s">
        <v>56</v>
      </c>
    </row>
    <row r="156" spans="2:22" ht="63.75" x14ac:dyDescent="0.2">
      <c r="B156" s="9" t="s">
        <v>224</v>
      </c>
      <c r="C156" s="9" t="s">
        <v>227</v>
      </c>
      <c r="D156" s="9" t="s">
        <v>246</v>
      </c>
      <c r="E156" s="9" t="s">
        <v>221</v>
      </c>
      <c r="F156" s="9" t="s">
        <v>228</v>
      </c>
      <c r="G156" s="9" t="s">
        <v>229</v>
      </c>
      <c r="H156" s="11" t="s">
        <v>45</v>
      </c>
      <c r="I156" s="11" t="s">
        <v>39</v>
      </c>
      <c r="J156" s="11" t="s">
        <v>46</v>
      </c>
      <c r="K156" s="15" t="s">
        <v>347</v>
      </c>
      <c r="L156" s="12" t="s">
        <v>348</v>
      </c>
      <c r="M156" s="15">
        <v>8155</v>
      </c>
      <c r="N156" s="15" t="s">
        <v>39</v>
      </c>
      <c r="O156" s="83" t="s">
        <v>39</v>
      </c>
      <c r="P156" s="15" t="s">
        <v>39</v>
      </c>
      <c r="Q156" s="15" t="s">
        <v>39</v>
      </c>
      <c r="R156" s="83" t="s">
        <v>39</v>
      </c>
      <c r="S156" s="15" t="s">
        <v>39</v>
      </c>
      <c r="T156" s="15" t="s">
        <v>39</v>
      </c>
      <c r="U156" s="83" t="s">
        <v>39</v>
      </c>
      <c r="V156" s="15" t="s">
        <v>39</v>
      </c>
    </row>
    <row r="158" spans="2:22" x14ac:dyDescent="0.2">
      <c r="B158" s="53" t="s">
        <v>232</v>
      </c>
      <c r="C158" s="51" t="s">
        <v>231</v>
      </c>
    </row>
    <row r="160" spans="2:22" ht="102" x14ac:dyDescent="0.2">
      <c r="B160" s="50" t="s">
        <v>10</v>
      </c>
      <c r="C160" s="50" t="s">
        <v>22</v>
      </c>
      <c r="D160" s="50" t="s">
        <v>23</v>
      </c>
      <c r="E160" s="50" t="s">
        <v>24</v>
      </c>
      <c r="F160" s="50" t="s">
        <v>25</v>
      </c>
      <c r="G160" s="50" t="s">
        <v>26</v>
      </c>
      <c r="H160" s="50" t="s">
        <v>27</v>
      </c>
      <c r="I160" s="50" t="s">
        <v>28</v>
      </c>
      <c r="J160" s="50" t="s">
        <v>29</v>
      </c>
      <c r="K160" s="7" t="s">
        <v>48</v>
      </c>
      <c r="L160" s="7" t="s">
        <v>49</v>
      </c>
      <c r="M160" s="7" t="s">
        <v>50</v>
      </c>
      <c r="N160" s="7" t="s">
        <v>51</v>
      </c>
      <c r="O160" s="7" t="s">
        <v>57</v>
      </c>
      <c r="P160" s="7" t="s">
        <v>52</v>
      </c>
      <c r="Q160" s="7" t="s">
        <v>53</v>
      </c>
      <c r="R160" s="7" t="s">
        <v>58</v>
      </c>
      <c r="S160" s="7" t="s">
        <v>54</v>
      </c>
      <c r="T160" s="7" t="s">
        <v>55</v>
      </c>
      <c r="U160" s="7" t="s">
        <v>59</v>
      </c>
      <c r="V160" s="7" t="s">
        <v>56</v>
      </c>
    </row>
    <row r="161" spans="2:23" s="136" customFormat="1" ht="165.75" x14ac:dyDescent="0.2">
      <c r="B161" s="129" t="s">
        <v>233</v>
      </c>
      <c r="C161" s="129" t="s">
        <v>230</v>
      </c>
      <c r="D161" s="129" t="s">
        <v>234</v>
      </c>
      <c r="E161" s="129" t="s">
        <v>221</v>
      </c>
      <c r="F161" s="129" t="s">
        <v>109</v>
      </c>
      <c r="G161" s="129" t="s">
        <v>235</v>
      </c>
      <c r="H161" s="130" t="s">
        <v>45</v>
      </c>
      <c r="I161" s="130" t="s">
        <v>39</v>
      </c>
      <c r="J161" s="130" t="s">
        <v>46</v>
      </c>
      <c r="K161" s="128" t="s">
        <v>349</v>
      </c>
      <c r="L161" s="30" t="s">
        <v>350</v>
      </c>
      <c r="M161" s="128">
        <v>130</v>
      </c>
      <c r="N161" s="128" t="s">
        <v>351</v>
      </c>
      <c r="O161" s="30" t="s">
        <v>352</v>
      </c>
      <c r="P161" s="130" t="s">
        <v>39</v>
      </c>
      <c r="Q161" s="30" t="s">
        <v>353</v>
      </c>
      <c r="R161" s="30" t="s">
        <v>354</v>
      </c>
      <c r="S161" s="130">
        <v>130</v>
      </c>
      <c r="T161" s="30" t="s">
        <v>355</v>
      </c>
      <c r="U161" s="30" t="s">
        <v>356</v>
      </c>
      <c r="V161" s="130" t="s">
        <v>39</v>
      </c>
    </row>
    <row r="162" spans="2:23" ht="165.75" x14ac:dyDescent="0.2">
      <c r="B162" s="9" t="s">
        <v>236</v>
      </c>
      <c r="C162" s="9" t="s">
        <v>239</v>
      </c>
      <c r="D162" s="9" t="s">
        <v>240</v>
      </c>
      <c r="E162" s="9" t="s">
        <v>221</v>
      </c>
      <c r="F162" s="9" t="s">
        <v>114</v>
      </c>
      <c r="G162" s="9" t="s">
        <v>235</v>
      </c>
      <c r="H162" s="11" t="s">
        <v>45</v>
      </c>
      <c r="I162" s="11" t="s">
        <v>39</v>
      </c>
      <c r="J162" s="11" t="s">
        <v>46</v>
      </c>
      <c r="K162" s="15" t="s">
        <v>349</v>
      </c>
      <c r="L162" s="12" t="s">
        <v>350</v>
      </c>
      <c r="M162" s="15">
        <v>206</v>
      </c>
      <c r="N162" s="15" t="s">
        <v>351</v>
      </c>
      <c r="O162" s="12" t="s">
        <v>352</v>
      </c>
      <c r="P162" s="11">
        <v>800</v>
      </c>
      <c r="Q162" s="12" t="s">
        <v>353</v>
      </c>
      <c r="R162" s="12" t="s">
        <v>354</v>
      </c>
      <c r="S162" s="11">
        <v>140</v>
      </c>
      <c r="T162" s="12" t="s">
        <v>355</v>
      </c>
      <c r="U162" s="12" t="s">
        <v>356</v>
      </c>
      <c r="V162" s="11" t="s">
        <v>39</v>
      </c>
    </row>
    <row r="163" spans="2:23" s="136" customFormat="1" ht="165.75" x14ac:dyDescent="0.2">
      <c r="B163" s="129" t="s">
        <v>237</v>
      </c>
      <c r="C163" s="129" t="s">
        <v>242</v>
      </c>
      <c r="D163" s="129" t="s">
        <v>243</v>
      </c>
      <c r="E163" s="129" t="s">
        <v>221</v>
      </c>
      <c r="F163" s="129" t="s">
        <v>244</v>
      </c>
      <c r="G163" s="129" t="s">
        <v>235</v>
      </c>
      <c r="H163" s="130" t="s">
        <v>45</v>
      </c>
      <c r="I163" s="130" t="s">
        <v>39</v>
      </c>
      <c r="J163" s="130" t="s">
        <v>46</v>
      </c>
      <c r="K163" s="128" t="s">
        <v>349</v>
      </c>
      <c r="L163" s="30" t="s">
        <v>350</v>
      </c>
      <c r="M163" s="128" t="s">
        <v>39</v>
      </c>
      <c r="N163" s="128" t="s">
        <v>351</v>
      </c>
      <c r="O163" s="30" t="s">
        <v>352</v>
      </c>
      <c r="P163" s="130">
        <v>3959</v>
      </c>
      <c r="Q163" s="30" t="s">
        <v>353</v>
      </c>
      <c r="R163" s="30" t="s">
        <v>354</v>
      </c>
      <c r="S163" s="130">
        <v>17</v>
      </c>
      <c r="T163" s="30" t="s">
        <v>355</v>
      </c>
      <c r="U163" s="30" t="s">
        <v>356</v>
      </c>
      <c r="V163" s="130" t="s">
        <v>39</v>
      </c>
    </row>
    <row r="164" spans="2:23" s="136" customFormat="1" ht="165.75" x14ac:dyDescent="0.2">
      <c r="B164" s="129" t="s">
        <v>238</v>
      </c>
      <c r="C164" s="129" t="s">
        <v>245</v>
      </c>
      <c r="D164" s="129" t="s">
        <v>222</v>
      </c>
      <c r="E164" s="129" t="s">
        <v>221</v>
      </c>
      <c r="F164" s="129" t="s">
        <v>167</v>
      </c>
      <c r="G164" s="129" t="s">
        <v>235</v>
      </c>
      <c r="H164" s="130" t="s">
        <v>45</v>
      </c>
      <c r="I164" s="130" t="s">
        <v>39</v>
      </c>
      <c r="J164" s="130" t="s">
        <v>46</v>
      </c>
      <c r="K164" s="128" t="s">
        <v>349</v>
      </c>
      <c r="L164" s="30" t="s">
        <v>350</v>
      </c>
      <c r="M164" s="128">
        <v>417</v>
      </c>
      <c r="N164" s="128" t="s">
        <v>351</v>
      </c>
      <c r="O164" s="30" t="s">
        <v>352</v>
      </c>
      <c r="P164" s="130" t="s">
        <v>39</v>
      </c>
      <c r="Q164" s="30" t="s">
        <v>353</v>
      </c>
      <c r="R164" s="30" t="s">
        <v>354</v>
      </c>
      <c r="S164" s="130">
        <v>792</v>
      </c>
      <c r="T164" s="30" t="s">
        <v>355</v>
      </c>
      <c r="U164" s="30" t="s">
        <v>356</v>
      </c>
      <c r="V164" s="130">
        <v>240</v>
      </c>
    </row>
    <row r="165" spans="2:23" ht="165.75" x14ac:dyDescent="0.2">
      <c r="B165" s="9" t="s">
        <v>241</v>
      </c>
      <c r="C165" s="9" t="s">
        <v>247</v>
      </c>
      <c r="D165" s="9" t="s">
        <v>248</v>
      </c>
      <c r="E165" s="9" t="s">
        <v>221</v>
      </c>
      <c r="F165" s="9" t="s">
        <v>91</v>
      </c>
      <c r="G165" s="9" t="s">
        <v>235</v>
      </c>
      <c r="H165" s="11" t="s">
        <v>45</v>
      </c>
      <c r="I165" s="11" t="s">
        <v>39</v>
      </c>
      <c r="J165" s="11" t="s">
        <v>46</v>
      </c>
      <c r="K165" s="15" t="s">
        <v>349</v>
      </c>
      <c r="L165" s="12" t="s">
        <v>350</v>
      </c>
      <c r="M165" s="15">
        <v>255</v>
      </c>
      <c r="N165" s="15" t="s">
        <v>351</v>
      </c>
      <c r="O165" s="12" t="s">
        <v>352</v>
      </c>
      <c r="P165" s="11" t="s">
        <v>39</v>
      </c>
      <c r="Q165" s="12" t="s">
        <v>353</v>
      </c>
      <c r="R165" s="12" t="s">
        <v>354</v>
      </c>
      <c r="S165" s="11">
        <v>658</v>
      </c>
      <c r="T165" s="12" t="s">
        <v>355</v>
      </c>
      <c r="U165" s="12" t="s">
        <v>356</v>
      </c>
      <c r="V165" s="11">
        <v>403</v>
      </c>
    </row>
    <row r="167" spans="2:23" x14ac:dyDescent="0.2">
      <c r="B167" s="53" t="s">
        <v>250</v>
      </c>
      <c r="C167" s="51" t="s">
        <v>249</v>
      </c>
    </row>
    <row r="169" spans="2:23" ht="102" x14ac:dyDescent="0.2">
      <c r="B169" s="288" t="s">
        <v>10</v>
      </c>
      <c r="C169" s="288" t="s">
        <v>573</v>
      </c>
      <c r="D169" s="288" t="s">
        <v>22</v>
      </c>
      <c r="E169" s="288" t="s">
        <v>540</v>
      </c>
      <c r="F169" s="288" t="s">
        <v>24</v>
      </c>
      <c r="G169" s="288" t="s">
        <v>25</v>
      </c>
      <c r="H169" s="288" t="s">
        <v>26</v>
      </c>
      <c r="I169" s="288" t="s">
        <v>574</v>
      </c>
      <c r="J169" s="288" t="s">
        <v>575</v>
      </c>
      <c r="K169" s="289" t="s">
        <v>576</v>
      </c>
      <c r="L169" s="289" t="s">
        <v>66</v>
      </c>
      <c r="M169" s="289" t="str">
        <f>'[3]3 lentelė'!$M$7</f>
        <v>Produkto ir rezulato vertinimo kriterijus (I) (pavadinimas)</v>
      </c>
      <c r="N169" s="289" t="s">
        <v>50</v>
      </c>
      <c r="O169" s="288" t="s">
        <v>461</v>
      </c>
      <c r="P169" s="288" t="str">
        <f>'[3]3 lentelė'!$P$7</f>
        <v>Produkto ir rezulato vertinimo kriterijus (II) (pavadinimas)</v>
      </c>
      <c r="Q169" s="288" t="s">
        <v>52</v>
      </c>
      <c r="R169" s="288" t="s">
        <v>53</v>
      </c>
      <c r="S169" s="288" t="str">
        <f>'[3]3 lentelė'!$S$7</f>
        <v>Produkto ir rezulato vertinimo kriterijus (II) (pavadinimas)</v>
      </c>
      <c r="T169" s="288" t="s">
        <v>54</v>
      </c>
      <c r="U169" s="288" t="s">
        <v>55</v>
      </c>
      <c r="V169" s="288" t="str">
        <f>'[3]3 lentelė'!$V$7</f>
        <v>Produkto ir rezulato vertinimo kriterijus (II) (pavadinimas)</v>
      </c>
      <c r="W169" s="288" t="s">
        <v>56</v>
      </c>
    </row>
    <row r="170" spans="2:23" ht="127.5" x14ac:dyDescent="0.2">
      <c r="B170" s="95" t="s">
        <v>251</v>
      </c>
      <c r="C170" s="129" t="s">
        <v>565</v>
      </c>
      <c r="D170" s="95" t="s">
        <v>258</v>
      </c>
      <c r="E170" s="95" t="s">
        <v>42</v>
      </c>
      <c r="F170" s="122" t="s">
        <v>221</v>
      </c>
      <c r="G170" s="95" t="s">
        <v>167</v>
      </c>
      <c r="H170" s="95" t="s">
        <v>259</v>
      </c>
      <c r="I170" s="123"/>
      <c r="J170" s="123"/>
      <c r="K170" s="123"/>
      <c r="L170" s="123" t="s">
        <v>378</v>
      </c>
      <c r="M170" s="122" t="s">
        <v>448</v>
      </c>
      <c r="N170" s="123">
        <v>25</v>
      </c>
      <c r="O170" s="94" t="s">
        <v>357</v>
      </c>
      <c r="P170" s="96" t="s">
        <v>358</v>
      </c>
      <c r="Q170" s="111" t="s">
        <v>39</v>
      </c>
      <c r="R170" s="125" t="s">
        <v>360</v>
      </c>
      <c r="S170" s="122" t="s">
        <v>359</v>
      </c>
      <c r="T170" s="125" t="s">
        <v>39</v>
      </c>
      <c r="U170" s="125" t="s">
        <v>361</v>
      </c>
      <c r="V170" s="122" t="s">
        <v>362</v>
      </c>
      <c r="W170" s="125">
        <v>1</v>
      </c>
    </row>
    <row r="171" spans="2:23" ht="127.5" x14ac:dyDescent="0.2">
      <c r="B171" s="95" t="s">
        <v>252</v>
      </c>
      <c r="C171" s="129" t="s">
        <v>566</v>
      </c>
      <c r="D171" s="95" t="s">
        <v>590</v>
      </c>
      <c r="E171" s="95" t="s">
        <v>108</v>
      </c>
      <c r="F171" s="122" t="s">
        <v>221</v>
      </c>
      <c r="G171" s="95" t="s">
        <v>109</v>
      </c>
      <c r="H171" s="95" t="s">
        <v>259</v>
      </c>
      <c r="I171" s="123" t="s">
        <v>45</v>
      </c>
      <c r="J171" s="123" t="s">
        <v>39</v>
      </c>
      <c r="K171" s="123" t="s">
        <v>46</v>
      </c>
      <c r="L171" s="123" t="s">
        <v>378</v>
      </c>
      <c r="M171" s="122" t="s">
        <v>448</v>
      </c>
      <c r="N171" s="123">
        <v>16</v>
      </c>
      <c r="O171" s="94" t="s">
        <v>357</v>
      </c>
      <c r="P171" s="96" t="s">
        <v>358</v>
      </c>
      <c r="Q171" s="111" t="s">
        <v>39</v>
      </c>
      <c r="R171" s="125" t="s">
        <v>360</v>
      </c>
      <c r="S171" s="122" t="s">
        <v>359</v>
      </c>
      <c r="T171" s="125" t="s">
        <v>39</v>
      </c>
      <c r="U171" s="125" t="s">
        <v>361</v>
      </c>
      <c r="V171" s="122" t="s">
        <v>362</v>
      </c>
      <c r="W171" s="125">
        <v>1</v>
      </c>
    </row>
    <row r="172" spans="2:23" ht="127.5" x14ac:dyDescent="0.2">
      <c r="B172" s="95" t="s">
        <v>253</v>
      </c>
      <c r="C172" s="129" t="s">
        <v>567</v>
      </c>
      <c r="D172" s="95" t="s">
        <v>260</v>
      </c>
      <c r="E172" s="95" t="s">
        <v>90</v>
      </c>
      <c r="F172" s="122" t="s">
        <v>221</v>
      </c>
      <c r="G172" s="95" t="s">
        <v>91</v>
      </c>
      <c r="H172" s="95" t="s">
        <v>259</v>
      </c>
      <c r="I172" s="123" t="s">
        <v>45</v>
      </c>
      <c r="J172" s="123" t="s">
        <v>39</v>
      </c>
      <c r="K172" s="123" t="s">
        <v>46</v>
      </c>
      <c r="L172" s="123" t="s">
        <v>378</v>
      </c>
      <c r="M172" s="122" t="s">
        <v>448</v>
      </c>
      <c r="N172" s="123">
        <v>1.9</v>
      </c>
      <c r="O172" s="94" t="s">
        <v>357</v>
      </c>
      <c r="P172" s="95" t="s">
        <v>358</v>
      </c>
      <c r="Q172" s="168" t="s">
        <v>39</v>
      </c>
      <c r="R172" s="125" t="s">
        <v>360</v>
      </c>
      <c r="S172" s="122" t="s">
        <v>359</v>
      </c>
      <c r="T172" s="125">
        <v>19</v>
      </c>
      <c r="U172" s="125" t="s">
        <v>361</v>
      </c>
      <c r="V172" s="122" t="s">
        <v>362</v>
      </c>
      <c r="W172" s="125" t="s">
        <v>39</v>
      </c>
    </row>
    <row r="173" spans="2:23" ht="127.5" x14ac:dyDescent="0.2">
      <c r="B173" s="95" t="s">
        <v>254</v>
      </c>
      <c r="C173" s="129" t="s">
        <v>568</v>
      </c>
      <c r="D173" s="95" t="s">
        <v>261</v>
      </c>
      <c r="E173" s="95" t="s">
        <v>104</v>
      </c>
      <c r="F173" s="122" t="s">
        <v>221</v>
      </c>
      <c r="G173" s="95" t="s">
        <v>105</v>
      </c>
      <c r="H173" s="95" t="s">
        <v>259</v>
      </c>
      <c r="I173" s="123" t="s">
        <v>45</v>
      </c>
      <c r="J173" s="123" t="s">
        <v>39</v>
      </c>
      <c r="K173" s="123" t="s">
        <v>46</v>
      </c>
      <c r="L173" s="123" t="s">
        <v>378</v>
      </c>
      <c r="M173" s="122" t="s">
        <v>448</v>
      </c>
      <c r="N173" s="123">
        <v>2.2000000000000002</v>
      </c>
      <c r="O173" s="94" t="s">
        <v>357</v>
      </c>
      <c r="P173" s="95" t="s">
        <v>358</v>
      </c>
      <c r="Q173" s="111" t="s">
        <v>39</v>
      </c>
      <c r="R173" s="125" t="s">
        <v>360</v>
      </c>
      <c r="S173" s="122" t="s">
        <v>359</v>
      </c>
      <c r="T173" s="125" t="s">
        <v>39</v>
      </c>
      <c r="U173" s="125" t="s">
        <v>361</v>
      </c>
      <c r="V173" s="122" t="s">
        <v>362</v>
      </c>
      <c r="W173" s="125">
        <v>1</v>
      </c>
    </row>
    <row r="174" spans="2:23" ht="127.5" x14ac:dyDescent="0.2">
      <c r="B174" s="268" t="s">
        <v>255</v>
      </c>
      <c r="C174" s="129" t="s">
        <v>569</v>
      </c>
      <c r="D174" s="129" t="s">
        <v>570</v>
      </c>
      <c r="E174" s="129" t="s">
        <v>90</v>
      </c>
      <c r="F174" s="130" t="s">
        <v>221</v>
      </c>
      <c r="G174" s="130" t="s">
        <v>91</v>
      </c>
      <c r="H174" s="129" t="s">
        <v>259</v>
      </c>
      <c r="I174" s="128" t="s">
        <v>45</v>
      </c>
      <c r="J174" s="128" t="s">
        <v>39</v>
      </c>
      <c r="K174" s="128" t="s">
        <v>46</v>
      </c>
      <c r="L174" s="125" t="s">
        <v>378</v>
      </c>
      <c r="M174" s="122" t="s">
        <v>448</v>
      </c>
      <c r="N174" s="125">
        <v>2</v>
      </c>
      <c r="O174" s="125" t="s">
        <v>357</v>
      </c>
      <c r="P174" s="122" t="s">
        <v>358</v>
      </c>
      <c r="Q174" s="125" t="s">
        <v>39</v>
      </c>
      <c r="R174" s="125" t="s">
        <v>360</v>
      </c>
      <c r="S174" s="122" t="s">
        <v>359</v>
      </c>
      <c r="T174" s="125">
        <v>1</v>
      </c>
      <c r="U174" s="125" t="s">
        <v>361</v>
      </c>
      <c r="V174" s="122" t="s">
        <v>362</v>
      </c>
      <c r="W174" s="125" t="s">
        <v>39</v>
      </c>
    </row>
    <row r="175" spans="2:23" ht="127.5" x14ac:dyDescent="0.2">
      <c r="B175" s="165" t="s">
        <v>256</v>
      </c>
      <c r="C175" s="129" t="s">
        <v>571</v>
      </c>
      <c r="D175" s="122" t="s">
        <v>262</v>
      </c>
      <c r="E175" s="122" t="s">
        <v>113</v>
      </c>
      <c r="F175" s="122" t="s">
        <v>221</v>
      </c>
      <c r="G175" s="122" t="s">
        <v>114</v>
      </c>
      <c r="H175" s="122" t="s">
        <v>259</v>
      </c>
      <c r="I175" s="125" t="s">
        <v>45</v>
      </c>
      <c r="J175" s="125" t="s">
        <v>39</v>
      </c>
      <c r="K175" s="125" t="s">
        <v>46</v>
      </c>
      <c r="L175" s="125" t="s">
        <v>378</v>
      </c>
      <c r="M175" s="122" t="s">
        <v>448</v>
      </c>
      <c r="N175" s="125" t="s">
        <v>39</v>
      </c>
      <c r="O175" s="125" t="s">
        <v>357</v>
      </c>
      <c r="P175" s="122" t="s">
        <v>358</v>
      </c>
      <c r="Q175" s="125">
        <v>1</v>
      </c>
      <c r="R175" s="125" t="s">
        <v>360</v>
      </c>
      <c r="S175" s="122" t="s">
        <v>359</v>
      </c>
      <c r="T175" s="125" t="s">
        <v>39</v>
      </c>
      <c r="U175" s="125" t="s">
        <v>361</v>
      </c>
      <c r="V175" s="122" t="s">
        <v>362</v>
      </c>
      <c r="W175" s="125" t="s">
        <v>39</v>
      </c>
    </row>
    <row r="176" spans="2:23" ht="127.5" x14ac:dyDescent="0.2">
      <c r="B176" s="166" t="s">
        <v>257</v>
      </c>
      <c r="C176" s="129" t="s">
        <v>572</v>
      </c>
      <c r="D176" s="166" t="s">
        <v>447</v>
      </c>
      <c r="E176" s="123" t="s">
        <v>113</v>
      </c>
      <c r="F176" s="122" t="s">
        <v>221</v>
      </c>
      <c r="G176" s="122" t="s">
        <v>114</v>
      </c>
      <c r="H176" s="122" t="s">
        <v>259</v>
      </c>
      <c r="I176" s="125" t="s">
        <v>45</v>
      </c>
      <c r="J176" s="125" t="s">
        <v>39</v>
      </c>
      <c r="K176" s="125" t="s">
        <v>46</v>
      </c>
      <c r="L176" s="125" t="s">
        <v>378</v>
      </c>
      <c r="M176" s="122" t="s">
        <v>448</v>
      </c>
      <c r="N176" s="125">
        <v>1</v>
      </c>
      <c r="O176" s="125" t="s">
        <v>357</v>
      </c>
      <c r="P176" s="122" t="s">
        <v>358</v>
      </c>
      <c r="Q176" s="125" t="s">
        <v>39</v>
      </c>
      <c r="R176" s="125" t="s">
        <v>360</v>
      </c>
      <c r="S176" s="122" t="s">
        <v>359</v>
      </c>
      <c r="T176" s="125" t="s">
        <v>39</v>
      </c>
      <c r="U176" s="125" t="s">
        <v>361</v>
      </c>
      <c r="V176" s="122" t="s">
        <v>362</v>
      </c>
      <c r="W176" s="125">
        <v>1</v>
      </c>
    </row>
    <row r="177" spans="2:23" x14ac:dyDescent="0.2">
      <c r="B177" s="303"/>
      <c r="C177" s="133"/>
      <c r="D177" s="303"/>
      <c r="E177" s="29"/>
      <c r="F177" s="27"/>
      <c r="G177" s="27"/>
      <c r="H177" s="27"/>
      <c r="I177" s="35"/>
      <c r="J177" s="35"/>
      <c r="K177" s="35"/>
      <c r="L177" s="35"/>
      <c r="M177" s="27"/>
      <c r="N177" s="35"/>
      <c r="O177" s="35"/>
      <c r="P177" s="27"/>
      <c r="Q177" s="35"/>
      <c r="R177" s="35"/>
      <c r="S177" s="27"/>
      <c r="T177" s="35"/>
      <c r="U177" s="35"/>
      <c r="V177" s="27"/>
      <c r="W177" s="35"/>
    </row>
    <row r="178" spans="2:23" ht="15.75" x14ac:dyDescent="0.2">
      <c r="B178" s="306" t="s">
        <v>584</v>
      </c>
      <c r="C178" s="133"/>
      <c r="D178" s="303"/>
      <c r="E178" s="29"/>
      <c r="F178" s="27"/>
      <c r="G178" s="27"/>
      <c r="H178" s="27"/>
      <c r="I178" s="35"/>
      <c r="J178" s="35"/>
      <c r="K178" s="35"/>
      <c r="L178" s="35"/>
      <c r="M178" s="27"/>
      <c r="N178" s="35"/>
      <c r="O178" s="35"/>
      <c r="P178" s="27"/>
      <c r="Q178" s="35"/>
      <c r="R178" s="35"/>
      <c r="S178" s="27"/>
      <c r="T178" s="35"/>
      <c r="U178" s="35"/>
      <c r="V178" s="27"/>
      <c r="W178" s="35"/>
    </row>
    <row r="180" spans="2:23" x14ac:dyDescent="0.2">
      <c r="B180" s="13" t="s">
        <v>263</v>
      </c>
      <c r="C180" s="2" t="s">
        <v>264</v>
      </c>
    </row>
    <row r="181" spans="2:23" x14ac:dyDescent="0.2">
      <c r="B181" s="13" t="s">
        <v>265</v>
      </c>
      <c r="C181" s="2" t="s">
        <v>266</v>
      </c>
    </row>
    <row r="182" spans="2:23" x14ac:dyDescent="0.2">
      <c r="B182" s="13" t="s">
        <v>267</v>
      </c>
      <c r="C182" s="2" t="s">
        <v>268</v>
      </c>
    </row>
    <row r="184" spans="2:23" ht="102" x14ac:dyDescent="0.2">
      <c r="B184" s="50" t="s">
        <v>10</v>
      </c>
      <c r="C184" s="50" t="s">
        <v>22</v>
      </c>
      <c r="D184" s="50" t="s">
        <v>23</v>
      </c>
      <c r="E184" s="50" t="s">
        <v>24</v>
      </c>
      <c r="F184" s="50" t="s">
        <v>25</v>
      </c>
      <c r="G184" s="50" t="s">
        <v>26</v>
      </c>
      <c r="H184" s="50" t="s">
        <v>27</v>
      </c>
      <c r="I184" s="50" t="s">
        <v>28</v>
      </c>
      <c r="J184" s="50" t="s">
        <v>29</v>
      </c>
      <c r="K184" s="7" t="s">
        <v>48</v>
      </c>
      <c r="L184" s="7" t="s">
        <v>49</v>
      </c>
      <c r="M184" s="7" t="s">
        <v>50</v>
      </c>
      <c r="N184" s="7" t="s">
        <v>51</v>
      </c>
      <c r="O184" s="7" t="s">
        <v>57</v>
      </c>
      <c r="P184" s="7" t="s">
        <v>52</v>
      </c>
      <c r="Q184" s="7" t="s">
        <v>53</v>
      </c>
      <c r="R184" s="7" t="s">
        <v>58</v>
      </c>
      <c r="S184" s="7" t="s">
        <v>54</v>
      </c>
      <c r="T184" s="7" t="s">
        <v>55</v>
      </c>
      <c r="U184" s="7" t="s">
        <v>59</v>
      </c>
      <c r="V184" s="7" t="s">
        <v>56</v>
      </c>
    </row>
    <row r="185" spans="2:23" ht="76.5" x14ac:dyDescent="0.2">
      <c r="B185" s="129" t="s">
        <v>269</v>
      </c>
      <c r="C185" s="129" t="s">
        <v>270</v>
      </c>
      <c r="D185" s="129" t="s">
        <v>90</v>
      </c>
      <c r="E185" s="129" t="s">
        <v>271</v>
      </c>
      <c r="F185" s="129" t="s">
        <v>91</v>
      </c>
      <c r="G185" s="129" t="s">
        <v>272</v>
      </c>
      <c r="H185" s="130" t="s">
        <v>45</v>
      </c>
      <c r="I185" s="130" t="s">
        <v>158</v>
      </c>
      <c r="J185" s="123" t="s">
        <v>46</v>
      </c>
      <c r="K185" s="125" t="s">
        <v>363</v>
      </c>
      <c r="L185" s="122" t="s">
        <v>364</v>
      </c>
      <c r="M185" s="128">
        <v>20000</v>
      </c>
      <c r="N185" s="125" t="s">
        <v>39</v>
      </c>
      <c r="O185" s="125" t="s">
        <v>39</v>
      </c>
      <c r="P185" s="125" t="s">
        <v>39</v>
      </c>
      <c r="Q185" s="125" t="s">
        <v>39</v>
      </c>
      <c r="R185" s="125" t="s">
        <v>39</v>
      </c>
      <c r="S185" s="125" t="s">
        <v>39</v>
      </c>
      <c r="T185" s="125" t="s">
        <v>39</v>
      </c>
      <c r="U185" s="125" t="s">
        <v>39</v>
      </c>
      <c r="V185" s="125" t="s">
        <v>39</v>
      </c>
    </row>
    <row r="186" spans="2:23" ht="63.75" x14ac:dyDescent="0.2">
      <c r="B186" s="129" t="s">
        <v>273</v>
      </c>
      <c r="C186" s="129" t="s">
        <v>274</v>
      </c>
      <c r="D186" s="129" t="s">
        <v>90</v>
      </c>
      <c r="E186" s="129" t="s">
        <v>271</v>
      </c>
      <c r="F186" s="129" t="s">
        <v>91</v>
      </c>
      <c r="G186" s="129" t="s">
        <v>272</v>
      </c>
      <c r="H186" s="130" t="s">
        <v>45</v>
      </c>
      <c r="I186" s="130" t="s">
        <v>158</v>
      </c>
      <c r="J186" s="123" t="s">
        <v>46</v>
      </c>
      <c r="K186" s="125" t="s">
        <v>363</v>
      </c>
      <c r="L186" s="122" t="s">
        <v>364</v>
      </c>
      <c r="M186" s="128">
        <v>8000</v>
      </c>
      <c r="N186" s="125" t="s">
        <v>39</v>
      </c>
      <c r="O186" s="125" t="s">
        <v>39</v>
      </c>
      <c r="P186" s="125" t="s">
        <v>39</v>
      </c>
      <c r="Q186" s="125" t="s">
        <v>39</v>
      </c>
      <c r="R186" s="125" t="s">
        <v>39</v>
      </c>
      <c r="S186" s="125" t="s">
        <v>39</v>
      </c>
      <c r="T186" s="125" t="s">
        <v>39</v>
      </c>
      <c r="U186" s="125" t="s">
        <v>39</v>
      </c>
      <c r="V186" s="125" t="s">
        <v>39</v>
      </c>
    </row>
    <row r="187" spans="2:23" ht="76.5" x14ac:dyDescent="0.2">
      <c r="B187" s="129" t="s">
        <v>275</v>
      </c>
      <c r="C187" s="129" t="s">
        <v>276</v>
      </c>
      <c r="D187" s="129" t="s">
        <v>90</v>
      </c>
      <c r="E187" s="129" t="s">
        <v>271</v>
      </c>
      <c r="F187" s="129" t="s">
        <v>91</v>
      </c>
      <c r="G187" s="129" t="s">
        <v>272</v>
      </c>
      <c r="H187" s="130" t="s">
        <v>45</v>
      </c>
      <c r="I187" s="130" t="s">
        <v>158</v>
      </c>
      <c r="J187" s="123" t="s">
        <v>46</v>
      </c>
      <c r="K187" s="125" t="s">
        <v>363</v>
      </c>
      <c r="L187" s="122" t="s">
        <v>364</v>
      </c>
      <c r="M187" s="128">
        <v>4000</v>
      </c>
      <c r="N187" s="125" t="s">
        <v>39</v>
      </c>
      <c r="O187" s="125" t="s">
        <v>39</v>
      </c>
      <c r="P187" s="125" t="s">
        <v>39</v>
      </c>
      <c r="Q187" s="125" t="s">
        <v>39</v>
      </c>
      <c r="R187" s="125" t="s">
        <v>39</v>
      </c>
      <c r="S187" s="125" t="s">
        <v>39</v>
      </c>
      <c r="T187" s="125" t="s">
        <v>39</v>
      </c>
      <c r="U187" s="125" t="s">
        <v>39</v>
      </c>
      <c r="V187" s="125" t="s">
        <v>39</v>
      </c>
    </row>
    <row r="188" spans="2:23" ht="102" x14ac:dyDescent="0.2">
      <c r="B188" s="129" t="s">
        <v>277</v>
      </c>
      <c r="C188" s="129" t="s">
        <v>278</v>
      </c>
      <c r="D188" s="129" t="s">
        <v>90</v>
      </c>
      <c r="E188" s="129" t="s">
        <v>271</v>
      </c>
      <c r="F188" s="129" t="s">
        <v>91</v>
      </c>
      <c r="G188" s="129" t="s">
        <v>272</v>
      </c>
      <c r="H188" s="130" t="s">
        <v>45</v>
      </c>
      <c r="I188" s="130" t="s">
        <v>158</v>
      </c>
      <c r="J188" s="123" t="s">
        <v>46</v>
      </c>
      <c r="K188" s="125" t="s">
        <v>363</v>
      </c>
      <c r="L188" s="122" t="s">
        <v>364</v>
      </c>
      <c r="M188" s="128">
        <v>25000</v>
      </c>
      <c r="N188" s="125" t="s">
        <v>39</v>
      </c>
      <c r="O188" s="125" t="s">
        <v>39</v>
      </c>
      <c r="P188" s="125" t="s">
        <v>39</v>
      </c>
      <c r="Q188" s="125" t="s">
        <v>39</v>
      </c>
      <c r="R188" s="125" t="s">
        <v>39</v>
      </c>
      <c r="S188" s="125" t="s">
        <v>39</v>
      </c>
      <c r="T188" s="125" t="s">
        <v>39</v>
      </c>
      <c r="U188" s="125" t="s">
        <v>39</v>
      </c>
      <c r="V188" s="125" t="s">
        <v>39</v>
      </c>
    </row>
    <row r="189" spans="2:23" ht="102" x14ac:dyDescent="0.2">
      <c r="B189" s="129" t="s">
        <v>279</v>
      </c>
      <c r="C189" s="129" t="s">
        <v>280</v>
      </c>
      <c r="D189" s="129" t="s">
        <v>104</v>
      </c>
      <c r="E189" s="129" t="s">
        <v>271</v>
      </c>
      <c r="F189" s="129" t="s">
        <v>105</v>
      </c>
      <c r="G189" s="129" t="s">
        <v>272</v>
      </c>
      <c r="H189" s="130" t="s">
        <v>45</v>
      </c>
      <c r="I189" s="130" t="s">
        <v>158</v>
      </c>
      <c r="J189" s="123" t="s">
        <v>46</v>
      </c>
      <c r="K189" s="125" t="s">
        <v>363</v>
      </c>
      <c r="L189" s="122" t="s">
        <v>364</v>
      </c>
      <c r="M189" s="128">
        <v>6588</v>
      </c>
      <c r="N189" s="125" t="s">
        <v>39</v>
      </c>
      <c r="O189" s="125" t="s">
        <v>39</v>
      </c>
      <c r="P189" s="125" t="s">
        <v>39</v>
      </c>
      <c r="Q189" s="125" t="s">
        <v>39</v>
      </c>
      <c r="R189" s="125" t="s">
        <v>39</v>
      </c>
      <c r="S189" s="125" t="s">
        <v>39</v>
      </c>
      <c r="T189" s="125" t="s">
        <v>39</v>
      </c>
      <c r="U189" s="125" t="s">
        <v>39</v>
      </c>
      <c r="V189" s="125" t="s">
        <v>39</v>
      </c>
    </row>
    <row r="190" spans="2:23" ht="63.75" x14ac:dyDescent="0.2">
      <c r="B190" s="129" t="s">
        <v>281</v>
      </c>
      <c r="C190" s="129" t="s">
        <v>282</v>
      </c>
      <c r="D190" s="129" t="s">
        <v>90</v>
      </c>
      <c r="E190" s="129" t="s">
        <v>271</v>
      </c>
      <c r="F190" s="129" t="s">
        <v>91</v>
      </c>
      <c r="G190" s="129" t="s">
        <v>272</v>
      </c>
      <c r="H190" s="130" t="s">
        <v>45</v>
      </c>
      <c r="I190" s="130" t="s">
        <v>158</v>
      </c>
      <c r="J190" s="123" t="s">
        <v>46</v>
      </c>
      <c r="K190" s="125" t="s">
        <v>363</v>
      </c>
      <c r="L190" s="122" t="s">
        <v>364</v>
      </c>
      <c r="M190" s="128">
        <v>900</v>
      </c>
      <c r="N190" s="125" t="s">
        <v>39</v>
      </c>
      <c r="O190" s="125" t="s">
        <v>39</v>
      </c>
      <c r="P190" s="125" t="s">
        <v>39</v>
      </c>
      <c r="Q190" s="125" t="s">
        <v>39</v>
      </c>
      <c r="R190" s="125" t="s">
        <v>39</v>
      </c>
      <c r="S190" s="125" t="s">
        <v>39</v>
      </c>
      <c r="T190" s="125" t="s">
        <v>39</v>
      </c>
      <c r="U190" s="125" t="s">
        <v>39</v>
      </c>
      <c r="V190" s="125" t="s">
        <v>39</v>
      </c>
    </row>
    <row r="192" spans="2:23" x14ac:dyDescent="0.2">
      <c r="B192" s="13" t="s">
        <v>295</v>
      </c>
      <c r="C192" s="2" t="s">
        <v>296</v>
      </c>
    </row>
    <row r="194" spans="2:23" ht="102" x14ac:dyDescent="0.2">
      <c r="B194" s="50" t="s">
        <v>10</v>
      </c>
      <c r="C194" s="50" t="s">
        <v>22</v>
      </c>
      <c r="D194" s="50" t="s">
        <v>23</v>
      </c>
      <c r="E194" s="50" t="s">
        <v>24</v>
      </c>
      <c r="F194" s="50" t="s">
        <v>25</v>
      </c>
      <c r="G194" s="50" t="s">
        <v>26</v>
      </c>
      <c r="H194" s="50" t="s">
        <v>27</v>
      </c>
      <c r="I194" s="50" t="s">
        <v>28</v>
      </c>
      <c r="J194" s="50" t="s">
        <v>29</v>
      </c>
      <c r="K194" s="7" t="s">
        <v>48</v>
      </c>
      <c r="L194" s="7" t="s">
        <v>49</v>
      </c>
      <c r="M194" s="7" t="s">
        <v>50</v>
      </c>
      <c r="N194" s="7" t="s">
        <v>51</v>
      </c>
      <c r="O194" s="7" t="s">
        <v>57</v>
      </c>
      <c r="P194" s="7" t="s">
        <v>52</v>
      </c>
      <c r="Q194" s="7" t="s">
        <v>53</v>
      </c>
      <c r="R194" s="7" t="s">
        <v>58</v>
      </c>
      <c r="S194" s="7" t="s">
        <v>54</v>
      </c>
      <c r="T194" s="7" t="s">
        <v>55</v>
      </c>
      <c r="U194" s="7" t="s">
        <v>59</v>
      </c>
      <c r="V194" s="7" t="s">
        <v>56</v>
      </c>
    </row>
    <row r="195" spans="2:23" ht="102" x14ac:dyDescent="0.2">
      <c r="B195" s="22" t="s">
        <v>297</v>
      </c>
      <c r="C195" s="22" t="s">
        <v>298</v>
      </c>
      <c r="D195" s="22" t="s">
        <v>42</v>
      </c>
      <c r="E195" s="22" t="s">
        <v>271</v>
      </c>
      <c r="F195" s="22" t="s">
        <v>167</v>
      </c>
      <c r="G195" s="22" t="s">
        <v>299</v>
      </c>
      <c r="H195" s="31" t="s">
        <v>300</v>
      </c>
      <c r="I195" s="31" t="s">
        <v>158</v>
      </c>
      <c r="J195" s="31" t="s">
        <v>46</v>
      </c>
      <c r="K195" s="15" t="s">
        <v>363</v>
      </c>
      <c r="L195" s="12" t="s">
        <v>364</v>
      </c>
      <c r="M195" s="15">
        <v>11500</v>
      </c>
      <c r="N195" s="15" t="s">
        <v>39</v>
      </c>
      <c r="O195" s="83" t="s">
        <v>39</v>
      </c>
      <c r="P195" s="15" t="s">
        <v>39</v>
      </c>
      <c r="Q195" s="15" t="s">
        <v>39</v>
      </c>
      <c r="R195" s="83" t="s">
        <v>39</v>
      </c>
      <c r="S195" s="15" t="s">
        <v>39</v>
      </c>
      <c r="T195" s="15" t="s">
        <v>39</v>
      </c>
      <c r="U195" s="83" t="s">
        <v>39</v>
      </c>
      <c r="V195" s="15" t="s">
        <v>39</v>
      </c>
    </row>
    <row r="196" spans="2:23" x14ac:dyDescent="0.2">
      <c r="B196" s="133"/>
      <c r="C196" s="133"/>
      <c r="D196" s="133"/>
      <c r="E196" s="133"/>
      <c r="F196" s="133"/>
      <c r="G196" s="133"/>
      <c r="H196" s="134"/>
      <c r="I196" s="134"/>
      <c r="J196" s="134"/>
      <c r="K196" s="35"/>
      <c r="L196" s="28"/>
      <c r="M196" s="35"/>
      <c r="N196" s="35"/>
      <c r="O196" s="86"/>
      <c r="P196" s="35"/>
      <c r="Q196" s="35"/>
      <c r="R196" s="86"/>
      <c r="S196" s="35"/>
      <c r="T196" s="35"/>
      <c r="U196" s="86"/>
      <c r="V196" s="35"/>
    </row>
    <row r="197" spans="2:23" x14ac:dyDescent="0.2">
      <c r="B197" s="13" t="s">
        <v>508</v>
      </c>
      <c r="C197" s="2" t="s">
        <v>509</v>
      </c>
      <c r="L197" s="4"/>
      <c r="M197" s="4"/>
      <c r="O197" s="4"/>
      <c r="P197" s="4"/>
      <c r="R197" s="4"/>
      <c r="S197" s="4"/>
      <c r="U197" s="4"/>
      <c r="V197" s="4"/>
    </row>
    <row r="198" spans="2:23" x14ac:dyDescent="0.2">
      <c r="L198" s="4"/>
      <c r="M198" s="4"/>
      <c r="O198" s="4"/>
      <c r="P198" s="4"/>
      <c r="R198" s="4"/>
      <c r="S198" s="4"/>
      <c r="U198" s="4"/>
      <c r="V198" s="4"/>
    </row>
    <row r="199" spans="2:23" ht="102" x14ac:dyDescent="0.2">
      <c r="B199" s="315" t="s">
        <v>10</v>
      </c>
      <c r="C199" s="315" t="s">
        <v>573</v>
      </c>
      <c r="D199" s="315" t="s">
        <v>22</v>
      </c>
      <c r="E199" s="315" t="s">
        <v>589</v>
      </c>
      <c r="F199" s="315" t="s">
        <v>24</v>
      </c>
      <c r="G199" s="315" t="s">
        <v>25</v>
      </c>
      <c r="H199" s="315" t="s">
        <v>26</v>
      </c>
      <c r="I199" s="315" t="s">
        <v>574</v>
      </c>
      <c r="J199" s="315" t="s">
        <v>575</v>
      </c>
      <c r="K199" s="314" t="s">
        <v>576</v>
      </c>
      <c r="L199" s="314" t="s">
        <v>48</v>
      </c>
      <c r="M199" s="314" t="s">
        <v>49</v>
      </c>
      <c r="N199" s="314" t="s">
        <v>50</v>
      </c>
      <c r="O199" s="315" t="s">
        <v>51</v>
      </c>
      <c r="P199" s="315" t="s">
        <v>57</v>
      </c>
      <c r="Q199" s="315" t="s">
        <v>52</v>
      </c>
      <c r="R199" s="315" t="s">
        <v>53</v>
      </c>
      <c r="S199" s="315" t="s">
        <v>58</v>
      </c>
      <c r="T199" s="315" t="s">
        <v>54</v>
      </c>
      <c r="U199" s="315" t="s">
        <v>55</v>
      </c>
      <c r="V199" s="315" t="s">
        <v>59</v>
      </c>
      <c r="W199" s="315" t="s">
        <v>56</v>
      </c>
    </row>
    <row r="200" spans="2:23" ht="51" x14ac:dyDescent="0.2">
      <c r="B200" s="122" t="s">
        <v>510</v>
      </c>
      <c r="C200" s="122" t="s">
        <v>588</v>
      </c>
      <c r="D200" s="122" t="s">
        <v>587</v>
      </c>
      <c r="E200" s="122" t="s">
        <v>42</v>
      </c>
      <c r="F200" s="122" t="s">
        <v>271</v>
      </c>
      <c r="G200" s="122" t="s">
        <v>87</v>
      </c>
      <c r="H200" s="122" t="s">
        <v>511</v>
      </c>
      <c r="I200" s="123" t="s">
        <v>300</v>
      </c>
      <c r="J200" s="123" t="s">
        <v>158</v>
      </c>
      <c r="K200" s="123" t="s">
        <v>46</v>
      </c>
      <c r="L200" s="123" t="s">
        <v>363</v>
      </c>
      <c r="M200" s="122" t="s">
        <v>364</v>
      </c>
      <c r="N200" s="97">
        <v>2000</v>
      </c>
      <c r="O200" s="125" t="s">
        <v>39</v>
      </c>
      <c r="P200" s="123" t="s">
        <v>39</v>
      </c>
      <c r="Q200" s="125" t="s">
        <v>513</v>
      </c>
      <c r="R200" s="125" t="s">
        <v>39</v>
      </c>
      <c r="S200" s="125" t="s">
        <v>39</v>
      </c>
      <c r="T200" s="125" t="s">
        <v>39</v>
      </c>
      <c r="U200" s="125" t="s">
        <v>39</v>
      </c>
      <c r="V200" s="125" t="s">
        <v>39</v>
      </c>
      <c r="W200" s="125" t="s">
        <v>39</v>
      </c>
    </row>
    <row r="201" spans="2:23" x14ac:dyDescent="0.2">
      <c r="B201" s="133"/>
      <c r="C201" s="133"/>
      <c r="D201" s="133"/>
      <c r="E201" s="133"/>
      <c r="F201" s="133"/>
      <c r="G201" s="133"/>
      <c r="H201" s="134"/>
      <c r="I201" s="134"/>
      <c r="J201" s="134"/>
      <c r="K201" s="35"/>
      <c r="L201" s="28"/>
      <c r="M201" s="35"/>
      <c r="N201" s="35"/>
      <c r="O201" s="86"/>
      <c r="P201" s="35"/>
      <c r="Q201" s="35"/>
      <c r="R201" s="86"/>
      <c r="S201" s="35"/>
      <c r="T201" s="35"/>
      <c r="U201" s="86"/>
      <c r="V201" s="35"/>
    </row>
    <row r="202" spans="2:23" x14ac:dyDescent="0.2">
      <c r="B202" s="13" t="s">
        <v>409</v>
      </c>
      <c r="C202" s="2" t="s">
        <v>410</v>
      </c>
      <c r="D202" s="54"/>
      <c r="E202" s="54"/>
      <c r="F202" s="54"/>
      <c r="G202" s="54"/>
      <c r="H202" s="54"/>
      <c r="I202" s="54"/>
    </row>
    <row r="203" spans="2:23" x14ac:dyDescent="0.2">
      <c r="B203" s="13" t="s">
        <v>283</v>
      </c>
      <c r="C203" s="2" t="s">
        <v>284</v>
      </c>
    </row>
    <row r="205" spans="2:23" ht="102" x14ac:dyDescent="0.2">
      <c r="B205" s="316" t="s">
        <v>10</v>
      </c>
      <c r="C205" s="316" t="s">
        <v>573</v>
      </c>
      <c r="D205" s="316" t="s">
        <v>22</v>
      </c>
      <c r="E205" s="316" t="s">
        <v>589</v>
      </c>
      <c r="F205" s="316" t="s">
        <v>24</v>
      </c>
      <c r="G205" s="316" t="s">
        <v>25</v>
      </c>
      <c r="H205" s="316" t="s">
        <v>26</v>
      </c>
      <c r="I205" s="316" t="s">
        <v>574</v>
      </c>
      <c r="J205" s="316" t="s">
        <v>575</v>
      </c>
      <c r="K205" s="317" t="s">
        <v>576</v>
      </c>
      <c r="L205" s="317" t="s">
        <v>48</v>
      </c>
      <c r="M205" s="317" t="s">
        <v>49</v>
      </c>
      <c r="N205" s="317" t="s">
        <v>50</v>
      </c>
      <c r="O205" s="316" t="s">
        <v>51</v>
      </c>
      <c r="P205" s="316" t="s">
        <v>57</v>
      </c>
      <c r="Q205" s="316" t="s">
        <v>52</v>
      </c>
      <c r="R205" s="316" t="s">
        <v>53</v>
      </c>
      <c r="S205" s="316" t="s">
        <v>58</v>
      </c>
      <c r="T205" s="316" t="s">
        <v>54</v>
      </c>
      <c r="U205" s="316" t="s">
        <v>55</v>
      </c>
      <c r="V205" s="316" t="s">
        <v>59</v>
      </c>
      <c r="W205" s="316" t="s">
        <v>56</v>
      </c>
    </row>
    <row r="206" spans="2:23" ht="89.25" x14ac:dyDescent="0.2">
      <c r="B206" s="95" t="s">
        <v>286</v>
      </c>
      <c r="C206" s="122" t="s">
        <v>591</v>
      </c>
      <c r="D206" s="95" t="s">
        <v>417</v>
      </c>
      <c r="E206" s="95" t="s">
        <v>113</v>
      </c>
      <c r="F206" s="95" t="s">
        <v>271</v>
      </c>
      <c r="G206" s="95" t="s">
        <v>114</v>
      </c>
      <c r="H206" s="96" t="s">
        <v>287</v>
      </c>
      <c r="I206" s="196" t="s">
        <v>45</v>
      </c>
      <c r="J206" s="196" t="s">
        <v>39</v>
      </c>
      <c r="K206" s="196" t="s">
        <v>46</v>
      </c>
      <c r="L206" s="94" t="s">
        <v>365</v>
      </c>
      <c r="M206" s="95" t="s">
        <v>366</v>
      </c>
      <c r="N206" s="197">
        <v>12850</v>
      </c>
      <c r="O206" s="94" t="s">
        <v>367</v>
      </c>
      <c r="P206" s="95" t="s">
        <v>368</v>
      </c>
      <c r="Q206" s="94" t="s">
        <v>39</v>
      </c>
      <c r="R206" s="94" t="s">
        <v>39</v>
      </c>
      <c r="S206" s="94" t="s">
        <v>39</v>
      </c>
      <c r="T206" s="94" t="s">
        <v>39</v>
      </c>
      <c r="U206" s="94" t="s">
        <v>39</v>
      </c>
      <c r="V206" s="94" t="s">
        <v>39</v>
      </c>
      <c r="W206" s="94" t="s">
        <v>39</v>
      </c>
    </row>
    <row r="207" spans="2:23" ht="89.25" x14ac:dyDescent="0.2">
      <c r="B207" s="100" t="s">
        <v>288</v>
      </c>
      <c r="C207" s="129" t="s">
        <v>597</v>
      </c>
      <c r="D207" s="100" t="s">
        <v>418</v>
      </c>
      <c r="E207" s="100" t="s">
        <v>113</v>
      </c>
      <c r="F207" s="100" t="s">
        <v>271</v>
      </c>
      <c r="G207" s="100" t="s">
        <v>114</v>
      </c>
      <c r="H207" s="247" t="s">
        <v>287</v>
      </c>
      <c r="I207" s="248" t="s">
        <v>45</v>
      </c>
      <c r="J207" s="248" t="s">
        <v>39</v>
      </c>
      <c r="K207" s="248" t="s">
        <v>46</v>
      </c>
      <c r="L207" s="248" t="s">
        <v>369</v>
      </c>
      <c r="M207" s="100" t="s">
        <v>366</v>
      </c>
      <c r="N207" s="323">
        <v>51066.84</v>
      </c>
      <c r="O207" s="111" t="s">
        <v>367</v>
      </c>
      <c r="P207" s="247" t="s">
        <v>368</v>
      </c>
      <c r="Q207" s="111">
        <v>229.22</v>
      </c>
      <c r="R207" s="111" t="s">
        <v>39</v>
      </c>
      <c r="S207" s="111" t="s">
        <v>39</v>
      </c>
      <c r="T207" s="111" t="s">
        <v>39</v>
      </c>
      <c r="U207" s="111" t="s">
        <v>39</v>
      </c>
      <c r="V207" s="111" t="s">
        <v>39</v>
      </c>
      <c r="W207" s="111" t="s">
        <v>39</v>
      </c>
    </row>
    <row r="208" spans="2:23" ht="89.25" x14ac:dyDescent="0.2">
      <c r="B208" s="95" t="s">
        <v>289</v>
      </c>
      <c r="C208" s="129" t="s">
        <v>593</v>
      </c>
      <c r="D208" s="95" t="s">
        <v>419</v>
      </c>
      <c r="E208" s="95" t="s">
        <v>113</v>
      </c>
      <c r="F208" s="95" t="s">
        <v>271</v>
      </c>
      <c r="G208" s="95" t="s">
        <v>114</v>
      </c>
      <c r="H208" s="96" t="s">
        <v>287</v>
      </c>
      <c r="I208" s="196" t="s">
        <v>45</v>
      </c>
      <c r="J208" s="196" t="s">
        <v>39</v>
      </c>
      <c r="K208" s="196" t="s">
        <v>46</v>
      </c>
      <c r="L208" s="196" t="s">
        <v>369</v>
      </c>
      <c r="M208" s="95" t="s">
        <v>366</v>
      </c>
      <c r="N208" s="197">
        <v>4513</v>
      </c>
      <c r="O208" s="94" t="s">
        <v>367</v>
      </c>
      <c r="P208" s="96" t="s">
        <v>368</v>
      </c>
      <c r="Q208" s="94">
        <v>37.29</v>
      </c>
      <c r="R208" s="94" t="s">
        <v>39</v>
      </c>
      <c r="S208" s="94" t="s">
        <v>39</v>
      </c>
      <c r="T208" s="94" t="s">
        <v>39</v>
      </c>
      <c r="U208" s="94" t="s">
        <v>39</v>
      </c>
      <c r="V208" s="94" t="s">
        <v>39</v>
      </c>
      <c r="W208" s="94" t="s">
        <v>39</v>
      </c>
    </row>
    <row r="209" spans="2:23" ht="102" x14ac:dyDescent="0.2">
      <c r="B209" s="95" t="s">
        <v>290</v>
      </c>
      <c r="C209" s="129" t="s">
        <v>594</v>
      </c>
      <c r="D209" s="95" t="s">
        <v>291</v>
      </c>
      <c r="E209" s="100" t="s">
        <v>90</v>
      </c>
      <c r="F209" s="100" t="s">
        <v>271</v>
      </c>
      <c r="G209" s="100" t="s">
        <v>91</v>
      </c>
      <c r="H209" s="96" t="s">
        <v>287</v>
      </c>
      <c r="I209" s="196" t="s">
        <v>45</v>
      </c>
      <c r="J209" s="196" t="s">
        <v>39</v>
      </c>
      <c r="K209" s="196" t="s">
        <v>46</v>
      </c>
      <c r="L209" s="196" t="s">
        <v>369</v>
      </c>
      <c r="M209" s="95" t="s">
        <v>366</v>
      </c>
      <c r="N209" s="197">
        <v>17600</v>
      </c>
      <c r="O209" s="94" t="s">
        <v>367</v>
      </c>
      <c r="P209" s="96" t="s">
        <v>368</v>
      </c>
      <c r="Q209" s="94" t="s">
        <v>39</v>
      </c>
      <c r="R209" s="94" t="s">
        <v>39</v>
      </c>
      <c r="S209" s="94" t="s">
        <v>39</v>
      </c>
      <c r="T209" s="94" t="s">
        <v>39</v>
      </c>
      <c r="U209" s="94" t="s">
        <v>39</v>
      </c>
      <c r="V209" s="94" t="s">
        <v>39</v>
      </c>
      <c r="W209" s="94" t="s">
        <v>39</v>
      </c>
    </row>
    <row r="210" spans="2:23" ht="102" x14ac:dyDescent="0.2">
      <c r="B210" s="95" t="s">
        <v>292</v>
      </c>
      <c r="C210" s="129" t="s">
        <v>595</v>
      </c>
      <c r="D210" s="95" t="s">
        <v>408</v>
      </c>
      <c r="E210" s="100" t="s">
        <v>90</v>
      </c>
      <c r="F210" s="100" t="s">
        <v>271</v>
      </c>
      <c r="G210" s="100" t="s">
        <v>91</v>
      </c>
      <c r="H210" s="96" t="s">
        <v>287</v>
      </c>
      <c r="I210" s="196" t="s">
        <v>45</v>
      </c>
      <c r="J210" s="196" t="s">
        <v>39</v>
      </c>
      <c r="K210" s="196" t="s">
        <v>46</v>
      </c>
      <c r="L210" s="196" t="s">
        <v>369</v>
      </c>
      <c r="M210" s="95" t="s">
        <v>366</v>
      </c>
      <c r="N210" s="197">
        <v>10000</v>
      </c>
      <c r="O210" s="94" t="s">
        <v>367</v>
      </c>
      <c r="P210" s="96" t="s">
        <v>368</v>
      </c>
      <c r="Q210" s="94">
        <v>142</v>
      </c>
      <c r="R210" s="94" t="s">
        <v>39</v>
      </c>
      <c r="S210" s="94" t="s">
        <v>39</v>
      </c>
      <c r="T210" s="94" t="s">
        <v>39</v>
      </c>
      <c r="U210" s="94" t="s">
        <v>39</v>
      </c>
      <c r="V210" s="94" t="s">
        <v>39</v>
      </c>
      <c r="W210" s="94" t="s">
        <v>39</v>
      </c>
    </row>
    <row r="211" spans="2:23" ht="89.25" x14ac:dyDescent="0.2">
      <c r="B211" s="95" t="s">
        <v>293</v>
      </c>
      <c r="C211" s="129" t="s">
        <v>596</v>
      </c>
      <c r="D211" s="95" t="s">
        <v>294</v>
      </c>
      <c r="E211" s="100" t="s">
        <v>90</v>
      </c>
      <c r="F211" s="100" t="s">
        <v>271</v>
      </c>
      <c r="G211" s="100" t="s">
        <v>91</v>
      </c>
      <c r="H211" s="96" t="s">
        <v>287</v>
      </c>
      <c r="I211" s="196" t="s">
        <v>45</v>
      </c>
      <c r="J211" s="196" t="s">
        <v>39</v>
      </c>
      <c r="K211" s="196" t="s">
        <v>46</v>
      </c>
      <c r="L211" s="196" t="s">
        <v>369</v>
      </c>
      <c r="M211" s="95" t="s">
        <v>366</v>
      </c>
      <c r="N211" s="197">
        <v>19000</v>
      </c>
      <c r="O211" s="94" t="s">
        <v>367</v>
      </c>
      <c r="P211" s="96" t="s">
        <v>368</v>
      </c>
      <c r="Q211" s="94" t="s">
        <v>39</v>
      </c>
      <c r="R211" s="94" t="s">
        <v>39</v>
      </c>
      <c r="S211" s="94" t="s">
        <v>39</v>
      </c>
      <c r="T211" s="94" t="s">
        <v>39</v>
      </c>
      <c r="U211" s="94" t="s">
        <v>39</v>
      </c>
      <c r="V211" s="94" t="s">
        <v>39</v>
      </c>
      <c r="W211" s="94" t="s">
        <v>39</v>
      </c>
    </row>
    <row r="212" spans="2:23" x14ac:dyDescent="0.2">
      <c r="B212" s="27"/>
      <c r="C212" s="27"/>
      <c r="D212" s="133"/>
      <c r="E212" s="133"/>
      <c r="F212" s="133"/>
      <c r="G212" s="28"/>
      <c r="H212" s="29"/>
      <c r="I212" s="29"/>
      <c r="J212" s="29"/>
      <c r="K212" s="29"/>
      <c r="L212" s="27"/>
      <c r="M212" s="35"/>
      <c r="N212" s="35"/>
      <c r="O212" s="28"/>
      <c r="P212" s="35"/>
      <c r="Q212" s="35"/>
      <c r="R212" s="35"/>
      <c r="S212" s="35"/>
      <c r="T212" s="35"/>
      <c r="U212" s="35"/>
      <c r="V212" s="35"/>
    </row>
    <row r="213" spans="2:23" x14ac:dyDescent="0.2">
      <c r="B213" s="135" t="s">
        <v>304</v>
      </c>
      <c r="C213" s="135" t="s">
        <v>303</v>
      </c>
      <c r="D213" s="135"/>
      <c r="E213" s="135"/>
      <c r="F213" s="135"/>
      <c r="L213" s="4"/>
      <c r="M213" s="4"/>
      <c r="O213" s="4"/>
      <c r="P213" s="4"/>
      <c r="R213" s="4"/>
      <c r="S213" s="4"/>
      <c r="U213" s="4"/>
      <c r="V213" s="4"/>
    </row>
    <row r="214" spans="2:23" x14ac:dyDescent="0.2">
      <c r="B214" s="135"/>
      <c r="C214" s="135"/>
      <c r="D214" s="135"/>
      <c r="E214" s="135"/>
      <c r="F214" s="135"/>
      <c r="L214" s="4"/>
      <c r="M214" s="4"/>
      <c r="O214" s="4"/>
      <c r="P214" s="4"/>
      <c r="R214" s="4"/>
      <c r="S214" s="4"/>
      <c r="U214" s="4"/>
      <c r="V214" s="4"/>
    </row>
    <row r="215" spans="2:23" ht="102" x14ac:dyDescent="0.2">
      <c r="B215" s="57" t="s">
        <v>10</v>
      </c>
      <c r="C215" s="57" t="s">
        <v>22</v>
      </c>
      <c r="D215" s="57" t="s">
        <v>23</v>
      </c>
      <c r="E215" s="57" t="s">
        <v>24</v>
      </c>
      <c r="F215" s="57" t="s">
        <v>25</v>
      </c>
      <c r="G215" s="57" t="s">
        <v>26</v>
      </c>
      <c r="H215" s="57" t="s">
        <v>27</v>
      </c>
      <c r="I215" s="57" t="s">
        <v>28</v>
      </c>
      <c r="J215" s="57" t="s">
        <v>29</v>
      </c>
      <c r="K215" s="137" t="s">
        <v>48</v>
      </c>
      <c r="L215" s="138" t="s">
        <v>49</v>
      </c>
      <c r="M215" s="137" t="s">
        <v>50</v>
      </c>
      <c r="N215" s="137" t="s">
        <v>51</v>
      </c>
      <c r="O215" s="138" t="s">
        <v>57</v>
      </c>
      <c r="P215" s="137" t="s">
        <v>52</v>
      </c>
      <c r="Q215" s="137" t="s">
        <v>53</v>
      </c>
      <c r="R215" s="138" t="s">
        <v>58</v>
      </c>
      <c r="S215" s="137" t="s">
        <v>54</v>
      </c>
      <c r="T215" s="137" t="s">
        <v>55</v>
      </c>
      <c r="U215" s="138" t="s">
        <v>59</v>
      </c>
      <c r="V215" s="137" t="s">
        <v>56</v>
      </c>
    </row>
    <row r="216" spans="2:23" ht="102" x14ac:dyDescent="0.2">
      <c r="B216" s="129" t="s">
        <v>411</v>
      </c>
      <c r="C216" s="129" t="s">
        <v>412</v>
      </c>
      <c r="D216" s="129" t="s">
        <v>413</v>
      </c>
      <c r="E216" s="129" t="s">
        <v>414</v>
      </c>
      <c r="F216" s="129" t="s">
        <v>415</v>
      </c>
      <c r="G216" s="30" t="s">
        <v>416</v>
      </c>
      <c r="H216" s="130" t="s">
        <v>45</v>
      </c>
      <c r="I216" s="130" t="s">
        <v>39</v>
      </c>
      <c r="J216" s="130" t="s">
        <v>46</v>
      </c>
      <c r="K216" s="128" t="s">
        <v>39</v>
      </c>
      <c r="L216" s="128" t="s">
        <v>39</v>
      </c>
      <c r="M216" s="128" t="s">
        <v>39</v>
      </c>
      <c r="N216" s="128" t="s">
        <v>39</v>
      </c>
      <c r="O216" s="128" t="s">
        <v>39</v>
      </c>
      <c r="P216" s="128" t="s">
        <v>39</v>
      </c>
      <c r="Q216" s="128" t="s">
        <v>39</v>
      </c>
      <c r="R216" s="128" t="s">
        <v>39</v>
      </c>
      <c r="S216" s="128" t="s">
        <v>39</v>
      </c>
      <c r="T216" s="128" t="s">
        <v>39</v>
      </c>
      <c r="U216" s="128" t="s">
        <v>39</v>
      </c>
      <c r="V216" s="128" t="s">
        <v>39</v>
      </c>
    </row>
    <row r="218" spans="2:23" x14ac:dyDescent="0.2">
      <c r="B218" s="13" t="s">
        <v>449</v>
      </c>
      <c r="C218" s="2" t="s">
        <v>450</v>
      </c>
      <c r="L218" s="4"/>
      <c r="M218" s="4"/>
      <c r="O218" s="4"/>
      <c r="P218" s="4"/>
      <c r="R218" s="4"/>
      <c r="S218" s="4"/>
      <c r="U218" s="4"/>
      <c r="V218" s="4"/>
    </row>
    <row r="219" spans="2:23" x14ac:dyDescent="0.2">
      <c r="B219" s="13" t="s">
        <v>451</v>
      </c>
      <c r="C219" s="2" t="s">
        <v>452</v>
      </c>
      <c r="L219" s="4"/>
      <c r="M219" s="4"/>
      <c r="O219" s="4"/>
      <c r="P219" s="4"/>
      <c r="R219" s="4"/>
      <c r="S219" s="4"/>
      <c r="U219" s="4"/>
      <c r="V219" s="4"/>
    </row>
    <row r="220" spans="2:23" x14ac:dyDescent="0.2">
      <c r="B220" s="160" t="s">
        <v>453</v>
      </c>
      <c r="C220" s="161" t="s">
        <v>454</v>
      </c>
      <c r="D220" s="162"/>
      <c r="E220" s="162"/>
      <c r="F220" s="162"/>
      <c r="L220" s="4"/>
      <c r="M220" s="4"/>
      <c r="O220" s="4"/>
      <c r="P220" s="4"/>
      <c r="R220" s="4"/>
      <c r="S220" s="4"/>
      <c r="U220" s="4"/>
      <c r="V220" s="4"/>
    </row>
    <row r="221" spans="2:23" x14ac:dyDescent="0.2">
      <c r="L221" s="4"/>
      <c r="M221" s="4"/>
      <c r="O221" s="4"/>
      <c r="P221" s="4"/>
      <c r="R221" s="4"/>
      <c r="S221" s="4"/>
      <c r="U221" s="4"/>
      <c r="V221" s="4"/>
    </row>
    <row r="222" spans="2:23" ht="102" x14ac:dyDescent="0.2">
      <c r="B222" s="170" t="s">
        <v>10</v>
      </c>
      <c r="C222" s="170" t="s">
        <v>22</v>
      </c>
      <c r="D222" s="170" t="s">
        <v>23</v>
      </c>
      <c r="E222" s="170" t="s">
        <v>24</v>
      </c>
      <c r="F222" s="170" t="s">
        <v>25</v>
      </c>
      <c r="G222" s="170" t="s">
        <v>26</v>
      </c>
      <c r="H222" s="170" t="s">
        <v>27</v>
      </c>
      <c r="I222" s="170" t="s">
        <v>28</v>
      </c>
      <c r="J222" s="169" t="s">
        <v>29</v>
      </c>
      <c r="K222" s="169" t="s">
        <v>66</v>
      </c>
      <c r="L222" s="169" t="s">
        <v>49</v>
      </c>
      <c r="M222" s="169" t="s">
        <v>50</v>
      </c>
      <c r="N222" s="170" t="s">
        <v>461</v>
      </c>
      <c r="O222" s="170" t="s">
        <v>57</v>
      </c>
      <c r="P222" s="170" t="s">
        <v>52</v>
      </c>
      <c r="Q222" s="170" t="s">
        <v>53</v>
      </c>
      <c r="R222" s="170" t="s">
        <v>58</v>
      </c>
      <c r="S222" s="170" t="s">
        <v>54</v>
      </c>
      <c r="T222" s="170" t="s">
        <v>55</v>
      </c>
      <c r="U222" s="170" t="s">
        <v>59</v>
      </c>
      <c r="V222" s="170" t="s">
        <v>56</v>
      </c>
    </row>
    <row r="223" spans="2:23" ht="229.5" x14ac:dyDescent="0.2">
      <c r="B223" s="95" t="s">
        <v>455</v>
      </c>
      <c r="C223" s="95" t="s">
        <v>456</v>
      </c>
      <c r="D223" s="95" t="s">
        <v>42</v>
      </c>
      <c r="E223" s="122" t="s">
        <v>271</v>
      </c>
      <c r="F223" s="95" t="s">
        <v>167</v>
      </c>
      <c r="G223" s="95" t="s">
        <v>457</v>
      </c>
      <c r="H223" s="123" t="s">
        <v>45</v>
      </c>
      <c r="I223" s="123" t="s">
        <v>39</v>
      </c>
      <c r="J223" s="123" t="s">
        <v>46</v>
      </c>
      <c r="K223" s="123" t="s">
        <v>462</v>
      </c>
      <c r="L223" s="122" t="s">
        <v>463</v>
      </c>
      <c r="M223" s="171">
        <v>2</v>
      </c>
      <c r="N223" s="94" t="s">
        <v>464</v>
      </c>
      <c r="O223" s="96" t="s">
        <v>465</v>
      </c>
      <c r="P223" s="111">
        <v>15</v>
      </c>
      <c r="Q223" s="125" t="s">
        <v>466</v>
      </c>
      <c r="R223" s="122" t="s">
        <v>467</v>
      </c>
      <c r="S223" s="125" t="s">
        <v>39</v>
      </c>
      <c r="T223" s="125" t="s">
        <v>39</v>
      </c>
      <c r="U223" s="125" t="s">
        <v>39</v>
      </c>
      <c r="V223" s="125" t="s">
        <v>39</v>
      </c>
    </row>
    <row r="224" spans="2:23" ht="229.5" x14ac:dyDescent="0.2">
      <c r="B224" s="95" t="s">
        <v>458</v>
      </c>
      <c r="C224" s="95" t="s">
        <v>459</v>
      </c>
      <c r="D224" s="95" t="s">
        <v>113</v>
      </c>
      <c r="E224" s="122" t="s">
        <v>271</v>
      </c>
      <c r="F224" s="95" t="s">
        <v>114</v>
      </c>
      <c r="G224" s="95" t="s">
        <v>457</v>
      </c>
      <c r="H224" s="123" t="s">
        <v>45</v>
      </c>
      <c r="I224" s="123" t="s">
        <v>39</v>
      </c>
      <c r="J224" s="123" t="s">
        <v>46</v>
      </c>
      <c r="K224" s="123" t="s">
        <v>462</v>
      </c>
      <c r="L224" s="122" t="s">
        <v>463</v>
      </c>
      <c r="M224" s="171">
        <v>5</v>
      </c>
      <c r="N224" s="94" t="s">
        <v>464</v>
      </c>
      <c r="O224" s="96" t="s">
        <v>465</v>
      </c>
      <c r="P224" s="111">
        <v>82</v>
      </c>
      <c r="Q224" s="125" t="s">
        <v>466</v>
      </c>
      <c r="R224" s="122" t="s">
        <v>467</v>
      </c>
      <c r="S224" s="172">
        <v>1</v>
      </c>
      <c r="T224" s="125" t="s">
        <v>39</v>
      </c>
      <c r="U224" s="125" t="s">
        <v>39</v>
      </c>
      <c r="V224" s="125" t="s">
        <v>39</v>
      </c>
    </row>
    <row r="227" spans="2:2" x14ac:dyDescent="0.2">
      <c r="B227" s="10" t="s">
        <v>584</v>
      </c>
    </row>
  </sheetData>
  <dataValidations count="1">
    <dataValidation type="textLength" allowBlank="1" showInputMessage="1" showErrorMessage="1" errorTitle="K L A I D A  " error="Galimas pavadinimo ženklų skaičius - 150" promptTitle="Informacija" prompt="Galimas pavadinimo ženklų skaičius - 150" sqref="C135 C216 D206 D124" xr:uid="{00000000-0002-0000-0300-000000000000}">
      <formula1>1</formula1>
      <formula2>150</formula2>
    </dataValidation>
  </dataValidations>
  <pageMargins left="0.23622047244094491" right="0.23622047244094491" top="0.74803149606299213" bottom="0.74803149606299213" header="0.31496062992125984" footer="0.31496062992125984"/>
  <pageSetup paperSize="9" scale="43" fitToHeight="16" orientation="landscape" r:id="rId1"/>
  <rowBreaks count="12" manualBreakCount="12">
    <brk id="21" max="16383" man="1"/>
    <brk id="31" max="16383" man="1"/>
    <brk id="45" max="16383" man="1"/>
    <brk id="67" max="16383" man="1"/>
    <brk id="96" max="16383" man="1"/>
    <brk id="112" max="16383" man="1"/>
    <brk id="130" max="16383" man="1"/>
    <brk id="152" max="16383" man="1"/>
    <brk id="165" max="16383" man="1"/>
    <brk id="179" max="16383" man="1"/>
    <brk id="196" max="16383" man="1"/>
    <brk id="21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D45"/>
  <sheetViews>
    <sheetView workbookViewId="0">
      <selection activeCell="D46" sqref="D46"/>
    </sheetView>
  </sheetViews>
  <sheetFormatPr defaultRowHeight="15" x14ac:dyDescent="0.25"/>
  <cols>
    <col min="3" max="3" width="95" customWidth="1"/>
    <col min="4" max="4" width="32.7109375" style="93" customWidth="1"/>
  </cols>
  <sheetData>
    <row r="2" spans="2:4" ht="15.75" x14ac:dyDescent="0.25">
      <c r="B2" s="115" t="s">
        <v>407</v>
      </c>
    </row>
    <row r="4" spans="2:4" ht="25.5" x14ac:dyDescent="0.25">
      <c r="B4" s="108" t="s">
        <v>71</v>
      </c>
      <c r="C4" s="108" t="s">
        <v>72</v>
      </c>
      <c r="D4" s="19" t="s">
        <v>73</v>
      </c>
    </row>
    <row r="5" spans="2:4" ht="25.5" x14ac:dyDescent="0.25">
      <c r="B5" s="46" t="s">
        <v>323</v>
      </c>
      <c r="C5" s="87" t="s">
        <v>322</v>
      </c>
      <c r="D5" s="97">
        <f>'4 lentele'!M37+'4 lentele'!M38</f>
        <v>4327</v>
      </c>
    </row>
    <row r="6" spans="2:4" x14ac:dyDescent="0.25">
      <c r="B6" s="46" t="s">
        <v>336</v>
      </c>
      <c r="C6" s="87" t="s">
        <v>370</v>
      </c>
      <c r="D6" s="15">
        <f>SUM('4 lentele'!N124:N130)</f>
        <v>6.4</v>
      </c>
    </row>
    <row r="7" spans="2:4" s="328" customFormat="1" x14ac:dyDescent="0.25">
      <c r="B7" s="128" t="s">
        <v>708</v>
      </c>
      <c r="C7" s="90" t="s">
        <v>709</v>
      </c>
      <c r="D7" s="128">
        <f>SUM('4 lentele'!Q69:Q95)</f>
        <v>72522</v>
      </c>
    </row>
    <row r="8" spans="2:4" x14ac:dyDescent="0.25">
      <c r="B8" s="46" t="s">
        <v>363</v>
      </c>
      <c r="C8" s="87" t="s">
        <v>364</v>
      </c>
      <c r="D8" s="97">
        <f>'4 lentele'!M185+'4 lentele'!M186+'4 lentele'!M187+'4 lentele'!M188+'4 lentele'!M189+'4 lentele'!M190+'4 lentele'!M195+'4 lentele'!N200</f>
        <v>77988</v>
      </c>
    </row>
    <row r="9" spans="2:4" x14ac:dyDescent="0.25">
      <c r="B9" s="46" t="s">
        <v>345</v>
      </c>
      <c r="C9" s="87" t="s">
        <v>371</v>
      </c>
      <c r="D9" s="97">
        <f>'4 lentele'!P151</f>
        <v>20</v>
      </c>
    </row>
    <row r="10" spans="2:4" x14ac:dyDescent="0.25">
      <c r="B10" s="46" t="s">
        <v>349</v>
      </c>
      <c r="C10" s="87" t="s">
        <v>350</v>
      </c>
      <c r="D10" s="98">
        <f>'4 lentele'!M161+'4 lentele'!M162+'4 lentele'!M164+'4 lentele'!M165</f>
        <v>1008</v>
      </c>
    </row>
    <row r="11" spans="2:4" ht="25.5" x14ac:dyDescent="0.25">
      <c r="B11" s="46" t="s">
        <v>351</v>
      </c>
      <c r="C11" s="87" t="s">
        <v>352</v>
      </c>
      <c r="D11" s="98">
        <f>'4 lentele'!P162+'4 lentele'!P163</f>
        <v>4759</v>
      </c>
    </row>
    <row r="12" spans="2:4" ht="25.5" x14ac:dyDescent="0.25">
      <c r="B12" s="46" t="s">
        <v>353</v>
      </c>
      <c r="C12" s="87" t="s">
        <v>372</v>
      </c>
      <c r="D12" s="98">
        <f>'4 lentele'!S161+'4 lentele'!S162+'4 lentele'!S163+'4 lentele'!S164+'4 lentele'!S165</f>
        <v>1737</v>
      </c>
    </row>
    <row r="13" spans="2:4" ht="25.5" x14ac:dyDescent="0.25">
      <c r="B13" s="46" t="s">
        <v>355</v>
      </c>
      <c r="C13" s="87" t="s">
        <v>356</v>
      </c>
      <c r="D13" s="98">
        <f>'4 lentele'!V164+'4 lentele'!V165</f>
        <v>643</v>
      </c>
    </row>
    <row r="14" spans="2:4" ht="15.75" customHeight="1" x14ac:dyDescent="0.25">
      <c r="B14" s="46" t="s">
        <v>357</v>
      </c>
      <c r="C14" s="87" t="s">
        <v>358</v>
      </c>
      <c r="D14" s="98">
        <v>1</v>
      </c>
    </row>
    <row r="15" spans="2:4" x14ac:dyDescent="0.25">
      <c r="B15" s="88" t="s">
        <v>360</v>
      </c>
      <c r="C15" s="87" t="s">
        <v>359</v>
      </c>
      <c r="D15" s="98">
        <v>20</v>
      </c>
    </row>
    <row r="16" spans="2:4" x14ac:dyDescent="0.25">
      <c r="B16" s="46" t="s">
        <v>327</v>
      </c>
      <c r="C16" s="87" t="s">
        <v>373</v>
      </c>
      <c r="D16" s="98">
        <f>'4 lentele'!M43+'4 lentele'!M44</f>
        <v>2</v>
      </c>
    </row>
    <row r="17" spans="2:4" ht="25.5" x14ac:dyDescent="0.25">
      <c r="B17" s="94" t="s">
        <v>579</v>
      </c>
      <c r="C17" s="124" t="s">
        <v>580</v>
      </c>
      <c r="D17" s="98">
        <f>'4 lentele'!N107+'4 lentele'!N108+'4 lentele'!N109+'4 lentele'!N110+'4 lentele'!N111</f>
        <v>180</v>
      </c>
    </row>
    <row r="18" spans="2:4" x14ac:dyDescent="0.25">
      <c r="B18" s="125" t="s">
        <v>534</v>
      </c>
      <c r="C18" s="122" t="s">
        <v>535</v>
      </c>
      <c r="D18" s="98">
        <f>'4 lentele'!P101</f>
        <v>1</v>
      </c>
    </row>
    <row r="19" spans="2:4" x14ac:dyDescent="0.25">
      <c r="B19" s="164" t="s">
        <v>498</v>
      </c>
      <c r="C19" s="173" t="s">
        <v>499</v>
      </c>
      <c r="D19" s="98">
        <f>'4 lentele'!M9+'4 lentele'!M10+'4 lentele'!M11+'4 lentele'!M12</f>
        <v>4</v>
      </c>
    </row>
    <row r="20" spans="2:4" x14ac:dyDescent="0.25">
      <c r="B20" s="125" t="s">
        <v>444</v>
      </c>
      <c r="C20" s="122" t="s">
        <v>445</v>
      </c>
      <c r="D20" s="98">
        <f>'4 lentele'!M17+'4 lentele'!M18+'4 lentele'!M19+'4 lentele'!M20+'4 lentele'!M21</f>
        <v>6</v>
      </c>
    </row>
    <row r="21" spans="2:4" x14ac:dyDescent="0.25">
      <c r="B21" s="164" t="s">
        <v>502</v>
      </c>
      <c r="C21" s="173" t="s">
        <v>503</v>
      </c>
      <c r="D21" s="98">
        <f>'4 lentele'!S9+'4 lentele'!S10+'4 lentele'!S11+'4 lentele'!S12</f>
        <v>8</v>
      </c>
    </row>
    <row r="22" spans="2:4" x14ac:dyDescent="0.25">
      <c r="B22" s="111" t="s">
        <v>117</v>
      </c>
      <c r="C22" s="100" t="s">
        <v>118</v>
      </c>
      <c r="D22" s="98">
        <f>'4 lentele'!M26+'4 lentele'!M27+'4 lentele'!M28+'4 lentele'!M29+'4 lentele'!M30</f>
        <v>5</v>
      </c>
    </row>
    <row r="23" spans="2:4" x14ac:dyDescent="0.25">
      <c r="B23" s="46" t="s">
        <v>466</v>
      </c>
      <c r="C23" s="173" t="s">
        <v>471</v>
      </c>
      <c r="D23" s="98">
        <f>'4 lentele'!S224</f>
        <v>1</v>
      </c>
    </row>
    <row r="24" spans="2:4" x14ac:dyDescent="0.25">
      <c r="B24" s="94" t="s">
        <v>136</v>
      </c>
      <c r="C24" s="95" t="s">
        <v>140</v>
      </c>
      <c r="D24" s="94">
        <f>'4 lentele'!M135+'4 lentele'!M136+'4 lentele'!M137+'4 lentele'!M138+'4 lentele'!M139</f>
        <v>1.9100000000000001</v>
      </c>
    </row>
    <row r="25" spans="2:4" x14ac:dyDescent="0.25">
      <c r="B25" s="94" t="s">
        <v>138</v>
      </c>
      <c r="C25" s="96" t="s">
        <v>141</v>
      </c>
      <c r="D25" s="94">
        <f>'4 lentele'!P135</f>
        <v>1.4</v>
      </c>
    </row>
    <row r="26" spans="2:4" x14ac:dyDescent="0.25">
      <c r="B26" s="94" t="s">
        <v>62</v>
      </c>
      <c r="C26" s="95" t="s">
        <v>63</v>
      </c>
      <c r="D26" s="94">
        <f>'4 lentele'!M118+'4 lentele'!M119</f>
        <v>6</v>
      </c>
    </row>
    <row r="27" spans="2:4" ht="25.5" x14ac:dyDescent="0.25">
      <c r="B27" s="46" t="s">
        <v>344</v>
      </c>
      <c r="C27" s="87" t="s">
        <v>343</v>
      </c>
      <c r="D27" s="98">
        <f>'4 lentele'!M151</f>
        <v>107</v>
      </c>
    </row>
    <row r="28" spans="2:4" x14ac:dyDescent="0.25">
      <c r="B28" s="109" t="s">
        <v>347</v>
      </c>
      <c r="C28" s="90" t="s">
        <v>348</v>
      </c>
      <c r="D28" s="110">
        <f>'4 lentele'!M156</f>
        <v>8155</v>
      </c>
    </row>
    <row r="29" spans="2:4" x14ac:dyDescent="0.25">
      <c r="B29" s="109" t="s">
        <v>374</v>
      </c>
      <c r="C29" s="90" t="s">
        <v>375</v>
      </c>
      <c r="D29" s="109">
        <v>12.54</v>
      </c>
    </row>
    <row r="30" spans="2:4" x14ac:dyDescent="0.25">
      <c r="B30" s="109" t="s">
        <v>325</v>
      </c>
      <c r="C30" s="90" t="s">
        <v>324</v>
      </c>
      <c r="D30" s="110">
        <f>'4 lentele'!P37+'4 lentele'!P38</f>
        <v>2</v>
      </c>
    </row>
    <row r="31" spans="2:4" x14ac:dyDescent="0.25">
      <c r="B31" s="109" t="s">
        <v>361</v>
      </c>
      <c r="C31" s="90" t="s">
        <v>362</v>
      </c>
      <c r="D31" s="110">
        <v>4</v>
      </c>
    </row>
    <row r="32" spans="2:4" x14ac:dyDescent="0.25">
      <c r="B32" s="109" t="s">
        <v>338</v>
      </c>
      <c r="C32" s="90" t="s">
        <v>339</v>
      </c>
      <c r="D32" s="110">
        <f>SUM('4 lentele'!T129)</f>
        <v>2</v>
      </c>
    </row>
    <row r="33" spans="2:4" x14ac:dyDescent="0.25">
      <c r="B33" s="109" t="s">
        <v>329</v>
      </c>
      <c r="C33" s="90" t="s">
        <v>376</v>
      </c>
      <c r="D33" s="110">
        <f>'4 lentele'!M51+'4 lentele'!M52+'4 lentele'!M53+'4 lentele'!M54</f>
        <v>4</v>
      </c>
    </row>
    <row r="34" spans="2:4" x14ac:dyDescent="0.25">
      <c r="B34" s="109" t="s">
        <v>335</v>
      </c>
      <c r="C34" s="90" t="s">
        <v>334</v>
      </c>
      <c r="D34" s="110">
        <f>'4 lentele'!M60+'4 lentele'!M61+'4 lentele'!M62+'4 lentele'!M63+'4 lentele'!M64</f>
        <v>66</v>
      </c>
    </row>
    <row r="35" spans="2:4" s="328" customFormat="1" ht="16.5" customHeight="1" x14ac:dyDescent="0.25">
      <c r="B35" s="128" t="s">
        <v>706</v>
      </c>
      <c r="C35" s="90" t="s">
        <v>707</v>
      </c>
      <c r="D35" s="110">
        <f>SUM('4 lentele'!N69:N95)</f>
        <v>39</v>
      </c>
    </row>
    <row r="36" spans="2:4" x14ac:dyDescent="0.25">
      <c r="B36" s="109" t="s">
        <v>365</v>
      </c>
      <c r="C36" s="90" t="s">
        <v>377</v>
      </c>
      <c r="D36" s="110">
        <f>'4 lentele'!N206+'4 lentele'!N207+'4 lentele'!N208+'4 lentele'!N209+'4 lentele'!N210+'4 lentele'!N211</f>
        <v>115029.84</v>
      </c>
    </row>
    <row r="37" spans="2:4" x14ac:dyDescent="0.25">
      <c r="B37" s="109" t="s">
        <v>367</v>
      </c>
      <c r="C37" s="90" t="s">
        <v>368</v>
      </c>
      <c r="D37" s="99">
        <f>'4 lentele'!Q207+'4 lentele'!Q208+'4 lentele'!Q210</f>
        <v>408.51</v>
      </c>
    </row>
    <row r="38" spans="2:4" ht="25.5" x14ac:dyDescent="0.25">
      <c r="B38" s="94" t="s">
        <v>532</v>
      </c>
      <c r="C38" s="122" t="s">
        <v>533</v>
      </c>
      <c r="D38" s="110">
        <f>'4 lentele'!M100+'4 lentele'!M101+'4 lentele'!M102</f>
        <v>5757</v>
      </c>
    </row>
    <row r="39" spans="2:4" x14ac:dyDescent="0.25">
      <c r="B39" s="164" t="s">
        <v>500</v>
      </c>
      <c r="C39" s="173" t="s">
        <v>501</v>
      </c>
      <c r="D39" s="99">
        <f>'4 lentele'!P9+'4 lentele'!P10+'4 lentele'!P11+'4 lentele'!P12</f>
        <v>102</v>
      </c>
    </row>
    <row r="40" spans="2:4" ht="25.5" x14ac:dyDescent="0.25">
      <c r="B40" s="125" t="s">
        <v>462</v>
      </c>
      <c r="C40" s="87" t="s">
        <v>468</v>
      </c>
      <c r="D40" s="110">
        <f>'4 lentele'!M223+'4 lentele'!M224</f>
        <v>7</v>
      </c>
    </row>
    <row r="41" spans="2:4" ht="25.5" x14ac:dyDescent="0.25">
      <c r="B41" s="125" t="s">
        <v>469</v>
      </c>
      <c r="C41" s="87" t="s">
        <v>470</v>
      </c>
      <c r="D41" s="110">
        <f>'4 lentele'!P223+'4 lentele'!P224</f>
        <v>97</v>
      </c>
    </row>
    <row r="42" spans="2:4" x14ac:dyDescent="0.25">
      <c r="B42" s="111" t="s">
        <v>378</v>
      </c>
      <c r="C42" s="100" t="s">
        <v>379</v>
      </c>
      <c r="D42" s="111">
        <v>48.1</v>
      </c>
    </row>
    <row r="43" spans="2:4" x14ac:dyDescent="0.25">
      <c r="B43" s="46" t="s">
        <v>331</v>
      </c>
      <c r="C43" s="87" t="s">
        <v>330</v>
      </c>
      <c r="D43" s="46">
        <f>'4 lentele'!P51+'4 lentele'!P52+'4 lentele'!P53+'4 lentele'!P54</f>
        <v>111</v>
      </c>
    </row>
    <row r="44" spans="2:4" x14ac:dyDescent="0.25">
      <c r="B44" s="46" t="s">
        <v>333</v>
      </c>
      <c r="C44" s="87" t="s">
        <v>332</v>
      </c>
      <c r="D44" s="46">
        <f>'4 lentele'!S51+'4 lentele'!S52+'4 lentele'!S53+'4 lentele'!S54</f>
        <v>75</v>
      </c>
    </row>
    <row r="45" spans="2:4" x14ac:dyDescent="0.25">
      <c r="B45" s="46" t="s">
        <v>342</v>
      </c>
      <c r="C45" s="87" t="s">
        <v>341</v>
      </c>
      <c r="D45" s="257">
        <f>SUM('4 lentele'!W124:W130)</f>
        <v>0.209895</v>
      </c>
    </row>
  </sheetData>
  <pageMargins left="0.25" right="0.25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N28"/>
  <sheetViews>
    <sheetView workbookViewId="0">
      <selection activeCell="A13" sqref="A13:XFD13"/>
    </sheetView>
  </sheetViews>
  <sheetFormatPr defaultRowHeight="15" x14ac:dyDescent="0.25"/>
  <cols>
    <col min="2" max="2" width="18" style="93" customWidth="1"/>
    <col min="3" max="3" width="35.140625" style="91" customWidth="1"/>
    <col min="6" max="6" width="10.85546875" customWidth="1"/>
    <col min="7" max="7" width="11" customWidth="1"/>
    <col min="8" max="8" width="11.85546875" customWidth="1"/>
    <col min="9" max="9" width="12.28515625" customWidth="1"/>
    <col min="10" max="10" width="13" customWidth="1"/>
    <col min="11" max="11" width="14.5703125" customWidth="1"/>
    <col min="12" max="12" width="11.7109375" customWidth="1"/>
    <col min="13" max="13" width="12.42578125" bestFit="1" customWidth="1"/>
    <col min="14" max="14" width="12.140625" bestFit="1" customWidth="1"/>
  </cols>
  <sheetData>
    <row r="2" spans="2:12" ht="15.75" x14ac:dyDescent="0.25">
      <c r="B2" s="116" t="s">
        <v>74</v>
      </c>
    </row>
    <row r="4" spans="2:12" ht="38.25" x14ac:dyDescent="0.25">
      <c r="B4" s="108" t="s">
        <v>75</v>
      </c>
      <c r="C4" s="112" t="s">
        <v>76</v>
      </c>
      <c r="D4" s="108" t="s">
        <v>2</v>
      </c>
      <c r="E4" s="108" t="s">
        <v>3</v>
      </c>
      <c r="F4" s="108" t="s">
        <v>4</v>
      </c>
      <c r="G4" s="108" t="s">
        <v>5</v>
      </c>
      <c r="H4" s="108" t="s">
        <v>6</v>
      </c>
      <c r="I4" s="108" t="s">
        <v>7</v>
      </c>
      <c r="J4" s="108" t="s">
        <v>78</v>
      </c>
      <c r="K4" s="108" t="s">
        <v>12</v>
      </c>
    </row>
    <row r="5" spans="2:12" ht="25.5" x14ac:dyDescent="0.25">
      <c r="B5" s="9" t="s">
        <v>44</v>
      </c>
      <c r="C5" s="95" t="s">
        <v>77</v>
      </c>
      <c r="D5" s="38">
        <f>'1 lentele'!C82</f>
        <v>0</v>
      </c>
      <c r="E5" s="39">
        <f>'1 lentele'!E82</f>
        <v>0</v>
      </c>
      <c r="F5" s="39">
        <f>'1 lentele'!G82</f>
        <v>0</v>
      </c>
      <c r="G5" s="39">
        <f>'1 lentele'!I82</f>
        <v>0</v>
      </c>
      <c r="H5" s="39">
        <f>'1 lentele'!K82</f>
        <v>1103583.74</v>
      </c>
      <c r="I5" s="39">
        <f>'1 lentele'!M82</f>
        <v>0</v>
      </c>
      <c r="J5" s="39">
        <f>'1 lentele'!O82</f>
        <v>0</v>
      </c>
      <c r="K5" s="39">
        <f>D5+E5+F5+G5+H5+I5+J5</f>
        <v>1103583.74</v>
      </c>
      <c r="L5" s="132"/>
    </row>
    <row r="6" spans="2:12" ht="25.5" x14ac:dyDescent="0.25">
      <c r="B6" s="9" t="s">
        <v>142</v>
      </c>
      <c r="C6" s="95" t="s">
        <v>143</v>
      </c>
      <c r="D6" s="36">
        <f>'1 lentele'!C94</f>
        <v>0</v>
      </c>
      <c r="E6" s="36">
        <f>'1 lentele'!E94</f>
        <v>0</v>
      </c>
      <c r="F6" s="36">
        <f>'1 lentele'!G94</f>
        <v>0</v>
      </c>
      <c r="G6" s="36">
        <f>'1 lentele'!I94</f>
        <v>0</v>
      </c>
      <c r="H6" s="36">
        <f>'1 lentele'!K94</f>
        <v>427431</v>
      </c>
      <c r="I6" s="36">
        <f>'1 lentele'!M94</f>
        <v>0</v>
      </c>
      <c r="J6" s="36">
        <f>'1 lentele'!O94</f>
        <v>0</v>
      </c>
      <c r="K6" s="39">
        <f t="shared" ref="K6:K27" si="0">D6+E6+F6+G6+H6+I6+J6</f>
        <v>427431</v>
      </c>
      <c r="L6" s="132"/>
    </row>
    <row r="7" spans="2:12" x14ac:dyDescent="0.25">
      <c r="B7" s="89" t="s">
        <v>380</v>
      </c>
      <c r="C7" s="100" t="s">
        <v>381</v>
      </c>
      <c r="D7" s="99">
        <f>'1 lentele'!C108</f>
        <v>0</v>
      </c>
      <c r="E7" s="99">
        <f>'1 lentele'!E108</f>
        <v>0</v>
      </c>
      <c r="F7" s="99">
        <f>'1 lentele'!G108</f>
        <v>0</v>
      </c>
      <c r="G7" s="99">
        <f>'1 lentele'!I108</f>
        <v>1546264.87</v>
      </c>
      <c r="H7" s="99">
        <f>'1 lentele'!K108</f>
        <v>0</v>
      </c>
      <c r="I7" s="99">
        <f>'1 lentele'!M108</f>
        <v>0</v>
      </c>
      <c r="J7" s="99">
        <f>'1 lentele'!O108</f>
        <v>0</v>
      </c>
      <c r="K7" s="39">
        <f t="shared" si="0"/>
        <v>1546264.87</v>
      </c>
      <c r="L7" s="132"/>
    </row>
    <row r="8" spans="2:12" ht="25.5" x14ac:dyDescent="0.25">
      <c r="B8" s="89" t="s">
        <v>382</v>
      </c>
      <c r="C8" s="100" t="s">
        <v>383</v>
      </c>
      <c r="D8" s="99">
        <f>'1 lentele'!C114</f>
        <v>0</v>
      </c>
      <c r="E8" s="99">
        <f>'1 lentele'!E114</f>
        <v>0</v>
      </c>
      <c r="F8" s="99">
        <f>'1 lentele'!G114</f>
        <v>0</v>
      </c>
      <c r="G8" s="99">
        <f>'1 lentele'!I114</f>
        <v>3805711.37</v>
      </c>
      <c r="H8" s="99">
        <f>'1 lentele'!K114</f>
        <v>0</v>
      </c>
      <c r="I8" s="99">
        <f>'1 lentele'!M114</f>
        <v>0</v>
      </c>
      <c r="J8" s="99">
        <f>'1 lentele'!O114</f>
        <v>0</v>
      </c>
      <c r="K8" s="39">
        <f t="shared" si="0"/>
        <v>3805711.37</v>
      </c>
      <c r="L8" s="132"/>
    </row>
    <row r="9" spans="2:12" ht="38.25" x14ac:dyDescent="0.25">
      <c r="B9" s="89" t="s">
        <v>384</v>
      </c>
      <c r="C9" s="100" t="s">
        <v>385</v>
      </c>
      <c r="D9" s="99">
        <f>'1 lentele'!C120</f>
        <v>0</v>
      </c>
      <c r="E9" s="99">
        <f>'1 lentele'!E120</f>
        <v>0</v>
      </c>
      <c r="F9" s="99">
        <f>'1 lentele'!G120</f>
        <v>6320532.4799999995</v>
      </c>
      <c r="G9" s="99">
        <f>'1 lentele'!I120</f>
        <v>0</v>
      </c>
      <c r="H9" s="99">
        <f>'1 lentele'!K120</f>
        <v>0</v>
      </c>
      <c r="I9" s="99">
        <f>'1 lentele'!M120</f>
        <v>0</v>
      </c>
      <c r="J9" s="99">
        <f>'1 lentele'!O120</f>
        <v>0</v>
      </c>
      <c r="K9" s="39">
        <f t="shared" si="0"/>
        <v>6320532.4799999995</v>
      </c>
      <c r="L9" s="132"/>
    </row>
    <row r="10" spans="2:12" ht="25.5" x14ac:dyDescent="0.25">
      <c r="B10" s="89" t="s">
        <v>386</v>
      </c>
      <c r="C10" s="100" t="s">
        <v>387</v>
      </c>
      <c r="D10" s="99">
        <f>'1 lentele'!C33</f>
        <v>0</v>
      </c>
      <c r="E10" s="99">
        <f>'1 lentele'!E33</f>
        <v>0</v>
      </c>
      <c r="F10" s="99">
        <f>'1 lentele'!G33</f>
        <v>0</v>
      </c>
      <c r="G10" s="99">
        <f>'1 lentele'!I33</f>
        <v>515140.81</v>
      </c>
      <c r="H10" s="99">
        <f>'1 lentele'!K33</f>
        <v>515140.8</v>
      </c>
      <c r="I10" s="99">
        <f>'1 lentele'!M33</f>
        <v>0</v>
      </c>
      <c r="J10" s="99">
        <f>'1 lentele'!O33</f>
        <v>0</v>
      </c>
      <c r="K10" s="39">
        <f t="shared" si="0"/>
        <v>1030281.61</v>
      </c>
      <c r="L10" s="132"/>
    </row>
    <row r="11" spans="2:12" ht="38.25" x14ac:dyDescent="0.25">
      <c r="B11" s="89" t="s">
        <v>388</v>
      </c>
      <c r="C11" s="100" t="s">
        <v>389</v>
      </c>
      <c r="D11" s="99">
        <f>'1 lentele'!C101</f>
        <v>0</v>
      </c>
      <c r="E11" s="99">
        <f>'1 lentele'!E101</f>
        <v>0</v>
      </c>
      <c r="F11" s="99">
        <f>'1 lentele'!G101</f>
        <v>49235</v>
      </c>
      <c r="G11" s="99">
        <f>'1 lentele'!I101</f>
        <v>0</v>
      </c>
      <c r="H11" s="99">
        <f>'1 lentele'!K101</f>
        <v>0</v>
      </c>
      <c r="I11" s="99">
        <f>'1 lentele'!M101</f>
        <v>0</v>
      </c>
      <c r="J11" s="99">
        <f>'1 lentele'!O101</f>
        <v>0</v>
      </c>
      <c r="K11" s="39">
        <f t="shared" si="0"/>
        <v>49235</v>
      </c>
      <c r="L11" s="132"/>
    </row>
    <row r="12" spans="2:12" x14ac:dyDescent="0.25">
      <c r="B12" s="89" t="s">
        <v>390</v>
      </c>
      <c r="C12" s="100" t="s">
        <v>391</v>
      </c>
      <c r="D12" s="99">
        <f>'1 lentele'!C126</f>
        <v>0</v>
      </c>
      <c r="E12" s="99">
        <f>'1 lentele'!E126</f>
        <v>0</v>
      </c>
      <c r="F12" s="99">
        <f>'1 lentele'!G126</f>
        <v>0</v>
      </c>
      <c r="G12" s="99">
        <f>'1 lentele'!I126</f>
        <v>646817.29</v>
      </c>
      <c r="H12" s="99">
        <f>'1 lentele'!K126</f>
        <v>1128747.98</v>
      </c>
      <c r="I12" s="99">
        <f>'1 lentele'!M126</f>
        <v>251966.01</v>
      </c>
      <c r="J12" s="99">
        <f>'1 lentele'!O126</f>
        <v>0</v>
      </c>
      <c r="K12" s="39">
        <f t="shared" si="0"/>
        <v>2027531.28</v>
      </c>
      <c r="L12" s="132"/>
    </row>
    <row r="13" spans="2:12" s="328" customFormat="1" x14ac:dyDescent="0.25">
      <c r="B13" s="89" t="s">
        <v>392</v>
      </c>
      <c r="C13" s="100" t="s">
        <v>393</v>
      </c>
      <c r="D13" s="99">
        <f>'1 lentele'!C88</f>
        <v>0</v>
      </c>
      <c r="E13" s="99">
        <f>'1 lentele'!E88</f>
        <v>0</v>
      </c>
      <c r="F13" s="99">
        <f>'1 lentele'!G88</f>
        <v>0</v>
      </c>
      <c r="G13" s="99">
        <f>'1 lentele'!I88</f>
        <v>325955.65000000002</v>
      </c>
      <c r="H13" s="99">
        <f>'1 lentele'!K88</f>
        <v>2980613.9699999997</v>
      </c>
      <c r="I13" s="99">
        <f>'1 lentele'!M88</f>
        <v>0</v>
      </c>
      <c r="J13" s="99">
        <f>'1 lentele'!O88</f>
        <v>0</v>
      </c>
      <c r="K13" s="117">
        <f t="shared" si="0"/>
        <v>3306569.6199999996</v>
      </c>
      <c r="L13" s="347"/>
    </row>
    <row r="14" spans="2:12" ht="25.5" x14ac:dyDescent="0.25">
      <c r="B14" s="89" t="s">
        <v>394</v>
      </c>
      <c r="C14" s="100" t="s">
        <v>395</v>
      </c>
      <c r="D14" s="99">
        <f>'1 lentele'!C39</f>
        <v>0</v>
      </c>
      <c r="E14" s="99">
        <f>'1 lentele'!E39</f>
        <v>0</v>
      </c>
      <c r="F14" s="99">
        <f>'1 lentele'!G39</f>
        <v>0</v>
      </c>
      <c r="G14" s="99">
        <f>'1 lentele'!I39</f>
        <v>1029000</v>
      </c>
      <c r="H14" s="99">
        <f>'1 lentele'!K39</f>
        <v>0</v>
      </c>
      <c r="I14" s="99">
        <f>'1 lentele'!M39</f>
        <v>0</v>
      </c>
      <c r="J14" s="99">
        <f>'1 lentele'!O39</f>
        <v>0</v>
      </c>
      <c r="K14" s="39">
        <f t="shared" si="0"/>
        <v>1029000</v>
      </c>
      <c r="L14" s="132"/>
    </row>
    <row r="15" spans="2:12" x14ac:dyDescent="0.25">
      <c r="B15" s="89" t="s">
        <v>396</v>
      </c>
      <c r="C15" s="100" t="s">
        <v>397</v>
      </c>
      <c r="D15" s="99">
        <f>'1 lentele'!C134</f>
        <v>0</v>
      </c>
      <c r="E15" s="99">
        <f>'1 lentele'!E134</f>
        <v>0</v>
      </c>
      <c r="F15" s="99">
        <f>'1 lentele'!G134</f>
        <v>941826</v>
      </c>
      <c r="G15" s="99">
        <f>'1 lentele'!I134</f>
        <v>0</v>
      </c>
      <c r="H15" s="99">
        <f>'1 lentele'!K134</f>
        <v>5397639</v>
      </c>
      <c r="I15" s="99">
        <f>'1 lentele'!M134</f>
        <v>0</v>
      </c>
      <c r="J15" s="99">
        <f>'1 lentele'!O134</f>
        <v>0</v>
      </c>
      <c r="K15" s="39">
        <f t="shared" si="0"/>
        <v>6339465</v>
      </c>
      <c r="L15" s="132"/>
    </row>
    <row r="16" spans="2:12" ht="25.5" x14ac:dyDescent="0.25">
      <c r="B16" s="89" t="s">
        <v>402</v>
      </c>
      <c r="C16" s="100" t="s">
        <v>403</v>
      </c>
      <c r="D16" s="99">
        <f>'1 lentele'!C140</f>
        <v>0</v>
      </c>
      <c r="E16" s="99">
        <f>'1 lentele'!E140</f>
        <v>0</v>
      </c>
      <c r="F16" s="99">
        <f>'1 lentele'!G140</f>
        <v>868900</v>
      </c>
      <c r="G16" s="99">
        <f>'1 lentele'!I140</f>
        <v>0</v>
      </c>
      <c r="H16" s="99">
        <f>'1 lentele'!K140</f>
        <v>0</v>
      </c>
      <c r="I16" s="99">
        <f>'1 lentele'!M140</f>
        <v>0</v>
      </c>
      <c r="J16" s="99">
        <f>'1 lentele'!O140</f>
        <v>0</v>
      </c>
      <c r="K16" s="39">
        <f t="shared" si="0"/>
        <v>868900</v>
      </c>
      <c r="L16" s="132"/>
    </row>
    <row r="17" spans="2:14" ht="38.25" x14ac:dyDescent="0.25">
      <c r="B17" s="268" t="s">
        <v>511</v>
      </c>
      <c r="C17" s="129" t="s">
        <v>514</v>
      </c>
      <c r="D17" s="36">
        <f>'1 lentele'!I141</f>
        <v>0</v>
      </c>
      <c r="E17" s="36">
        <f>'1 lentele'!J141</f>
        <v>0</v>
      </c>
      <c r="F17" s="36">
        <f>'1 lentele'!K141</f>
        <v>0</v>
      </c>
      <c r="G17" s="36">
        <f>'1 lentele'!L141</f>
        <v>0</v>
      </c>
      <c r="H17" s="36">
        <f>'1 lentele'!K147</f>
        <v>508300</v>
      </c>
      <c r="I17" s="36">
        <f>'1 lentele'!N141</f>
        <v>0</v>
      </c>
      <c r="J17" s="36">
        <f>'1 lentele'!O141</f>
        <v>0</v>
      </c>
      <c r="K17" s="39">
        <f t="shared" si="0"/>
        <v>508300</v>
      </c>
      <c r="L17" s="132"/>
    </row>
    <row r="18" spans="2:14" x14ac:dyDescent="0.25">
      <c r="B18" s="89" t="s">
        <v>398</v>
      </c>
      <c r="C18" s="100" t="s">
        <v>399</v>
      </c>
      <c r="D18" s="99">
        <f>'1 lentele'!C48</f>
        <v>0</v>
      </c>
      <c r="E18" s="99">
        <f>'1 lentele'!E48</f>
        <v>0</v>
      </c>
      <c r="F18" s="99">
        <f>'1 lentele'!G48</f>
        <v>0</v>
      </c>
      <c r="G18" s="99">
        <f>'1 lentele'!I48</f>
        <v>724262.92</v>
      </c>
      <c r="H18" s="99">
        <f>'1 lentele'!K48</f>
        <v>162503.85</v>
      </c>
      <c r="I18" s="99">
        <f>'1 lentele'!M48</f>
        <v>0</v>
      </c>
      <c r="J18" s="99">
        <f>'1 lentele'!O48</f>
        <v>0</v>
      </c>
      <c r="K18" s="39">
        <f t="shared" si="0"/>
        <v>886766.77</v>
      </c>
      <c r="L18" s="132"/>
    </row>
    <row r="19" spans="2:14" x14ac:dyDescent="0.25">
      <c r="B19" s="89" t="s">
        <v>400</v>
      </c>
      <c r="C19" s="100" t="s">
        <v>401</v>
      </c>
      <c r="D19" s="99">
        <f>'1 lentele'!C55</f>
        <v>0</v>
      </c>
      <c r="E19" s="99">
        <f>'1 lentele'!E55</f>
        <v>0</v>
      </c>
      <c r="F19" s="99">
        <f>'1 lentele'!G55</f>
        <v>2861603</v>
      </c>
      <c r="G19" s="99">
        <f>'1 lentele'!I55</f>
        <v>0</v>
      </c>
      <c r="H19" s="99">
        <f>'1 lentele'!K55</f>
        <v>0</v>
      </c>
      <c r="I19" s="99">
        <f>'1 lentele'!M55</f>
        <v>0</v>
      </c>
      <c r="J19" s="99">
        <f>'1 lentele'!O55</f>
        <v>0</v>
      </c>
      <c r="K19" s="39">
        <f t="shared" si="0"/>
        <v>2861603</v>
      </c>
      <c r="L19" s="132"/>
    </row>
    <row r="20" spans="2:14" ht="18" customHeight="1" x14ac:dyDescent="0.25">
      <c r="B20" s="89" t="s">
        <v>404</v>
      </c>
      <c r="C20" s="101" t="s">
        <v>405</v>
      </c>
      <c r="D20" s="99">
        <f>'1 lentele'!C154</f>
        <v>0</v>
      </c>
      <c r="E20" s="99">
        <f>'1 lentele'!E154</f>
        <v>0</v>
      </c>
      <c r="F20" s="99">
        <f>'1 lentele'!G154</f>
        <v>0</v>
      </c>
      <c r="G20" s="99">
        <f>'1 lentele'!I154</f>
        <v>0</v>
      </c>
      <c r="H20" s="99">
        <f>'1 lentele'!K154</f>
        <v>3653414</v>
      </c>
      <c r="I20" s="99">
        <f>'1 lentele'!M154</f>
        <v>0</v>
      </c>
      <c r="J20" s="99">
        <f>'1 lentele'!O154</f>
        <v>0</v>
      </c>
      <c r="K20" s="39">
        <f t="shared" si="0"/>
        <v>3653414</v>
      </c>
      <c r="L20" s="132"/>
    </row>
    <row r="21" spans="2:14" s="328" customFormat="1" ht="31.5" customHeight="1" x14ac:dyDescent="0.25">
      <c r="B21" s="89" t="s">
        <v>604</v>
      </c>
      <c r="C21" s="101" t="s">
        <v>710</v>
      </c>
      <c r="D21" s="99">
        <v>0</v>
      </c>
      <c r="E21" s="99">
        <v>0</v>
      </c>
      <c r="F21" s="99">
        <v>0</v>
      </c>
      <c r="G21" s="99">
        <v>0</v>
      </c>
      <c r="H21" s="99">
        <f>'1 lentele'!K61</f>
        <v>530853.62</v>
      </c>
      <c r="I21" s="99">
        <f>'1 lentele'!M61</f>
        <v>856431</v>
      </c>
      <c r="J21" s="99">
        <v>0</v>
      </c>
      <c r="K21" s="117">
        <f>SUM(D21:J21)</f>
        <v>1387284.62</v>
      </c>
      <c r="L21" s="347"/>
    </row>
    <row r="22" spans="2:14" ht="25.5" customHeight="1" x14ac:dyDescent="0.25">
      <c r="B22" s="96" t="s">
        <v>524</v>
      </c>
      <c r="C22" s="122" t="s">
        <v>536</v>
      </c>
      <c r="D22" s="36">
        <f>'1 lentele'!C67</f>
        <v>0</v>
      </c>
      <c r="E22" s="117">
        <f>'1 lentele'!E67</f>
        <v>0</v>
      </c>
      <c r="F22" s="36">
        <f>'1 lentele'!G67</f>
        <v>0</v>
      </c>
      <c r="G22" s="117">
        <f>'1 lentele'!I67</f>
        <v>0</v>
      </c>
      <c r="H22" s="117">
        <f>'1 lentele'!K67</f>
        <v>564689</v>
      </c>
      <c r="I22" s="117">
        <f>'1 lentele'!M67</f>
        <v>0</v>
      </c>
      <c r="J22" s="117">
        <v>0</v>
      </c>
      <c r="K22" s="39">
        <f t="shared" si="0"/>
        <v>564689</v>
      </c>
      <c r="L22" s="132"/>
    </row>
    <row r="23" spans="2:14" ht="39.75" customHeight="1" x14ac:dyDescent="0.25">
      <c r="B23" s="96" t="s">
        <v>548</v>
      </c>
      <c r="C23" s="122" t="s">
        <v>585</v>
      </c>
      <c r="D23" s="36">
        <v>0</v>
      </c>
      <c r="E23" s="117">
        <v>0</v>
      </c>
      <c r="F23" s="36">
        <v>0</v>
      </c>
      <c r="G23" s="117">
        <v>0</v>
      </c>
      <c r="H23" s="117">
        <f>'1 lentele'!K74</f>
        <v>63736</v>
      </c>
      <c r="I23" s="117">
        <v>0</v>
      </c>
      <c r="J23" s="117">
        <v>0</v>
      </c>
      <c r="K23" s="39">
        <f t="shared" si="0"/>
        <v>63736</v>
      </c>
      <c r="L23" s="132"/>
    </row>
    <row r="24" spans="2:14" ht="29.25" customHeight="1" x14ac:dyDescent="0.25">
      <c r="B24" s="122" t="s">
        <v>489</v>
      </c>
      <c r="C24" s="124" t="s">
        <v>504</v>
      </c>
      <c r="D24" s="99">
        <f>'1 lentele'!C13</f>
        <v>0</v>
      </c>
      <c r="E24" s="99">
        <f>'1 lentele'!E13</f>
        <v>0</v>
      </c>
      <c r="F24" s="99">
        <f>'1 lentele'!G13</f>
        <v>0</v>
      </c>
      <c r="G24" s="99">
        <f>'1 lentele'!I13</f>
        <v>294418.05</v>
      </c>
      <c r="H24" s="99">
        <f>'1 lentele'!K13</f>
        <v>582710.95000000007</v>
      </c>
      <c r="I24" s="99">
        <f>'1 lentele'!M13</f>
        <v>0</v>
      </c>
      <c r="J24" s="99">
        <f>'1 lentele'!O67</f>
        <v>0</v>
      </c>
      <c r="K24" s="39">
        <f t="shared" si="0"/>
        <v>877129</v>
      </c>
      <c r="L24" s="132"/>
    </row>
    <row r="25" spans="2:14" ht="25.5" x14ac:dyDescent="0.25">
      <c r="B25" s="9" t="s">
        <v>101</v>
      </c>
      <c r="C25" s="95" t="s">
        <v>119</v>
      </c>
      <c r="D25" s="36">
        <f>'1 lentele'!C25</f>
        <v>0</v>
      </c>
      <c r="E25" s="36">
        <f>'1 lentele'!E25</f>
        <v>0</v>
      </c>
      <c r="F25" s="36">
        <f>'1 lentele'!G25</f>
        <v>0</v>
      </c>
      <c r="G25" s="36">
        <f>'1 lentele'!I25</f>
        <v>1609406</v>
      </c>
      <c r="H25" s="36">
        <f>'1 lentele'!K25</f>
        <v>0</v>
      </c>
      <c r="I25" s="36">
        <f>'1 lentele'!M25</f>
        <v>0</v>
      </c>
      <c r="J25" s="36">
        <f>'1 lentele'!O25</f>
        <v>0</v>
      </c>
      <c r="K25" s="39">
        <f t="shared" si="0"/>
        <v>1609406</v>
      </c>
      <c r="L25" s="132"/>
    </row>
    <row r="26" spans="2:14" x14ac:dyDescent="0.25">
      <c r="B26" s="122" t="s">
        <v>425</v>
      </c>
      <c r="C26" s="122" t="s">
        <v>446</v>
      </c>
      <c r="D26" s="36">
        <f>'1 lentele'!C19</f>
        <v>0</v>
      </c>
      <c r="E26" s="117">
        <f>'1 lentele'!E19</f>
        <v>0</v>
      </c>
      <c r="F26" s="36">
        <f>'1 lentele'!G19</f>
        <v>0</v>
      </c>
      <c r="G26" s="117">
        <f>'1 lentele'!I19</f>
        <v>1237948.3</v>
      </c>
      <c r="H26" s="117">
        <f>'1 lentele'!K19</f>
        <v>0</v>
      </c>
      <c r="I26" s="117">
        <f>'1 lentele'!M19</f>
        <v>0</v>
      </c>
      <c r="J26" s="117">
        <f>'1 lentele'!O19</f>
        <v>0</v>
      </c>
      <c r="K26" s="39">
        <f t="shared" si="0"/>
        <v>1237948.3</v>
      </c>
      <c r="L26" s="132"/>
    </row>
    <row r="27" spans="2:14" ht="25.5" x14ac:dyDescent="0.25">
      <c r="B27" s="174" t="s">
        <v>457</v>
      </c>
      <c r="C27" s="174" t="s">
        <v>472</v>
      </c>
      <c r="D27" s="175">
        <f>'1 lentele'!C168</f>
        <v>0</v>
      </c>
      <c r="E27" s="175">
        <f>'1 lentele'!E168</f>
        <v>0</v>
      </c>
      <c r="F27" s="175">
        <f>'1 lentele'!G168</f>
        <v>0</v>
      </c>
      <c r="G27" s="175">
        <f>'1 lentele'!I168</f>
        <v>200003.07</v>
      </c>
      <c r="H27" s="175">
        <f>'1 lentele'!K168</f>
        <v>291323.46000000002</v>
      </c>
      <c r="I27" s="175">
        <f>'1 lentele'!M168</f>
        <v>0</v>
      </c>
      <c r="J27" s="175">
        <f>'1 lentele'!O168</f>
        <v>0</v>
      </c>
      <c r="K27" s="39">
        <f t="shared" si="0"/>
        <v>491326.53</v>
      </c>
      <c r="L27" s="132"/>
    </row>
    <row r="28" spans="2:14" x14ac:dyDescent="0.25">
      <c r="K28" s="132"/>
      <c r="M28" s="132"/>
      <c r="N28" s="132"/>
    </row>
  </sheetData>
  <pageMargins left="0.25" right="0.25" top="0.75" bottom="0.75" header="0.3" footer="0.3"/>
  <pageSetup paperSize="9" scale="77" orientation="landscape" r:id="rId1"/>
  <ignoredErrors>
    <ignoredError sqref="K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M28"/>
  <sheetViews>
    <sheetView zoomScale="93" zoomScaleNormal="93" workbookViewId="0">
      <selection activeCell="O21" sqref="O21"/>
    </sheetView>
  </sheetViews>
  <sheetFormatPr defaultRowHeight="15" x14ac:dyDescent="0.25"/>
  <cols>
    <col min="2" max="2" width="18" customWidth="1"/>
    <col min="3" max="3" width="25.140625" customWidth="1"/>
    <col min="4" max="4" width="10.7109375" customWidth="1"/>
    <col min="5" max="5" width="11" customWidth="1"/>
    <col min="6" max="6" width="10.5703125" customWidth="1"/>
    <col min="7" max="7" width="12.7109375" customWidth="1"/>
    <col min="8" max="8" width="12.42578125" customWidth="1"/>
    <col min="9" max="9" width="11.5703125" customWidth="1"/>
    <col min="10" max="10" width="12.28515625" customWidth="1"/>
    <col min="11" max="11" width="16.140625" customWidth="1"/>
    <col min="12" max="12" width="12.28515625" bestFit="1" customWidth="1"/>
    <col min="13" max="13" width="13.5703125" customWidth="1"/>
  </cols>
  <sheetData>
    <row r="2" spans="2:13" ht="15.75" x14ac:dyDescent="0.25">
      <c r="B2" s="6" t="s">
        <v>79</v>
      </c>
    </row>
    <row r="4" spans="2:13" ht="38.25" x14ac:dyDescent="0.25">
      <c r="B4" s="108" t="s">
        <v>75</v>
      </c>
      <c r="C4" s="108" t="s">
        <v>76</v>
      </c>
      <c r="D4" s="108" t="s">
        <v>2</v>
      </c>
      <c r="E4" s="108" t="s">
        <v>3</v>
      </c>
      <c r="F4" s="108" t="s">
        <v>4</v>
      </c>
      <c r="G4" s="108" t="s">
        <v>5</v>
      </c>
      <c r="H4" s="108" t="s">
        <v>6</v>
      </c>
      <c r="I4" s="108" t="s">
        <v>7</v>
      </c>
      <c r="J4" s="108" t="s">
        <v>78</v>
      </c>
      <c r="K4" s="108" t="s">
        <v>12</v>
      </c>
    </row>
    <row r="5" spans="2:13" ht="38.25" x14ac:dyDescent="0.25">
      <c r="B5" s="9" t="s">
        <v>44</v>
      </c>
      <c r="C5" s="9" t="s">
        <v>77</v>
      </c>
      <c r="D5" s="113">
        <f>'6 lentele'!D5</f>
        <v>0</v>
      </c>
      <c r="E5" s="65">
        <f>D5+'6 lentele'!E5</f>
        <v>0</v>
      </c>
      <c r="F5" s="113">
        <f>E5+'6 lentele'!F5</f>
        <v>0</v>
      </c>
      <c r="G5" s="113">
        <f>F5+'6 lentele'!G5</f>
        <v>0</v>
      </c>
      <c r="H5" s="113">
        <f>G5+'6 lentele'!H5</f>
        <v>1103583.74</v>
      </c>
      <c r="I5" s="113">
        <f>H5+'6 lentele'!I5</f>
        <v>1103583.74</v>
      </c>
      <c r="J5" s="113">
        <f>I5+'6 lentele'!J5</f>
        <v>1103583.74</v>
      </c>
      <c r="K5" s="113">
        <f>J5</f>
        <v>1103583.74</v>
      </c>
      <c r="L5" s="132"/>
      <c r="M5" s="102"/>
    </row>
    <row r="6" spans="2:13" ht="25.5" x14ac:dyDescent="0.25">
      <c r="B6" s="9" t="s">
        <v>125</v>
      </c>
      <c r="C6" s="9" t="s">
        <v>143</v>
      </c>
      <c r="D6" s="114">
        <f>'6 lentele'!D6</f>
        <v>0</v>
      </c>
      <c r="E6" s="64">
        <f>D6+'6 lentele'!E6</f>
        <v>0</v>
      </c>
      <c r="F6" s="64">
        <f>E6+'6 lentele'!F6</f>
        <v>0</v>
      </c>
      <c r="G6" s="64">
        <f>F6+'6 lentele'!G6</f>
        <v>0</v>
      </c>
      <c r="H6" s="64">
        <f>G6+'6 lentele'!H6</f>
        <v>427431</v>
      </c>
      <c r="I6" s="64">
        <f>H6+'6 lentele'!I6</f>
        <v>427431</v>
      </c>
      <c r="J6" s="64">
        <f>I6+'6 lentele'!J6</f>
        <v>427431</v>
      </c>
      <c r="K6" s="113">
        <f t="shared" ref="K6:K27" si="0">J6</f>
        <v>427431</v>
      </c>
      <c r="L6" s="132"/>
      <c r="M6" s="102"/>
    </row>
    <row r="7" spans="2:13" ht="25.5" x14ac:dyDescent="0.25">
      <c r="B7" s="89" t="s">
        <v>380</v>
      </c>
      <c r="C7" s="90" t="s">
        <v>381</v>
      </c>
      <c r="D7" s="114">
        <f>'6 lentele'!D7</f>
        <v>0</v>
      </c>
      <c r="E7" s="64">
        <f>D7+'6 lentele'!E7</f>
        <v>0</v>
      </c>
      <c r="F7" s="64">
        <f>E7+'6 lentele'!F7</f>
        <v>0</v>
      </c>
      <c r="G7" s="64">
        <f>F7+'6 lentele'!G7</f>
        <v>1546264.87</v>
      </c>
      <c r="H7" s="64">
        <f>G7+'6 lentele'!H7</f>
        <v>1546264.87</v>
      </c>
      <c r="I7" s="64">
        <f>H7+'6 lentele'!I7</f>
        <v>1546264.87</v>
      </c>
      <c r="J7" s="64">
        <f>I7+'6 lentele'!J7</f>
        <v>1546264.87</v>
      </c>
      <c r="K7" s="113">
        <f t="shared" si="0"/>
        <v>1546264.87</v>
      </c>
      <c r="L7" s="132"/>
      <c r="M7" s="102"/>
    </row>
    <row r="8" spans="2:13" ht="25.5" x14ac:dyDescent="0.25">
      <c r="B8" s="89" t="s">
        <v>382</v>
      </c>
      <c r="C8" s="92" t="s">
        <v>383</v>
      </c>
      <c r="D8" s="114">
        <f>'6 lentele'!D8</f>
        <v>0</v>
      </c>
      <c r="E8" s="64">
        <f>D8+'6 lentele'!E8</f>
        <v>0</v>
      </c>
      <c r="F8" s="64">
        <f>E8+'6 lentele'!F8</f>
        <v>0</v>
      </c>
      <c r="G8" s="64">
        <f>F8+'6 lentele'!G8</f>
        <v>3805711.37</v>
      </c>
      <c r="H8" s="64">
        <f>G8+'6 lentele'!H8</f>
        <v>3805711.37</v>
      </c>
      <c r="I8" s="64">
        <f>H8+'6 lentele'!I8</f>
        <v>3805711.37</v>
      </c>
      <c r="J8" s="64">
        <f>I8+'6 lentele'!J8</f>
        <v>3805711.37</v>
      </c>
      <c r="K8" s="113">
        <f t="shared" si="0"/>
        <v>3805711.37</v>
      </c>
      <c r="L8" s="132"/>
      <c r="M8" s="102"/>
    </row>
    <row r="9" spans="2:13" ht="51" x14ac:dyDescent="0.25">
      <c r="B9" s="89" t="s">
        <v>384</v>
      </c>
      <c r="C9" s="90" t="s">
        <v>385</v>
      </c>
      <c r="D9" s="114">
        <f>'6 lentele'!D9</f>
        <v>0</v>
      </c>
      <c r="E9" s="64">
        <f>D9+'6 lentele'!E9</f>
        <v>0</v>
      </c>
      <c r="F9" s="64">
        <f>E9+'6 lentele'!F9</f>
        <v>6320532.4799999995</v>
      </c>
      <c r="G9" s="64">
        <f>F9+'6 lentele'!G9</f>
        <v>6320532.4799999995</v>
      </c>
      <c r="H9" s="64">
        <f>G9+'6 lentele'!H9</f>
        <v>6320532.4799999995</v>
      </c>
      <c r="I9" s="64">
        <f>H9+'6 lentele'!I9</f>
        <v>6320532.4799999995</v>
      </c>
      <c r="J9" s="64">
        <f>I9+'6 lentele'!J9</f>
        <v>6320532.4799999995</v>
      </c>
      <c r="K9" s="113">
        <f t="shared" si="0"/>
        <v>6320532.4799999995</v>
      </c>
      <c r="L9" s="132"/>
      <c r="M9" s="102"/>
    </row>
    <row r="10" spans="2:13" ht="25.5" x14ac:dyDescent="0.25">
      <c r="B10" s="89" t="s">
        <v>386</v>
      </c>
      <c r="C10" s="90" t="s">
        <v>387</v>
      </c>
      <c r="D10" s="114">
        <f>'6 lentele'!D10</f>
        <v>0</v>
      </c>
      <c r="E10" s="64">
        <f>D10+'6 lentele'!E10</f>
        <v>0</v>
      </c>
      <c r="F10" s="64">
        <f>E10+'6 lentele'!F10</f>
        <v>0</v>
      </c>
      <c r="G10" s="64">
        <f>F10+'6 lentele'!G10</f>
        <v>515140.81</v>
      </c>
      <c r="H10" s="64">
        <f>G10+'6 lentele'!H10</f>
        <v>1030281.61</v>
      </c>
      <c r="I10" s="64">
        <f>H10+'6 lentele'!I10</f>
        <v>1030281.61</v>
      </c>
      <c r="J10" s="64">
        <f>I10+'6 lentele'!J10</f>
        <v>1030281.61</v>
      </c>
      <c r="K10" s="113">
        <f t="shared" si="0"/>
        <v>1030281.61</v>
      </c>
      <c r="L10" s="132"/>
      <c r="M10" s="102"/>
    </row>
    <row r="11" spans="2:13" ht="51" x14ac:dyDescent="0.25">
      <c r="B11" s="89" t="s">
        <v>388</v>
      </c>
      <c r="C11" s="90" t="s">
        <v>389</v>
      </c>
      <c r="D11" s="114">
        <f>'6 lentele'!D11</f>
        <v>0</v>
      </c>
      <c r="E11" s="64">
        <f>D11+'6 lentele'!E11</f>
        <v>0</v>
      </c>
      <c r="F11" s="64">
        <f>E11+'6 lentele'!F11</f>
        <v>49235</v>
      </c>
      <c r="G11" s="64">
        <f>F11+'6 lentele'!G11</f>
        <v>49235</v>
      </c>
      <c r="H11" s="64">
        <f>G11+'6 lentele'!H11</f>
        <v>49235</v>
      </c>
      <c r="I11" s="64">
        <f>H11+'6 lentele'!I11</f>
        <v>49235</v>
      </c>
      <c r="J11" s="64">
        <f>I11+'6 lentele'!J11</f>
        <v>49235</v>
      </c>
      <c r="K11" s="113">
        <f t="shared" si="0"/>
        <v>49235</v>
      </c>
      <c r="L11" s="132"/>
      <c r="M11" s="102"/>
    </row>
    <row r="12" spans="2:13" x14ac:dyDescent="0.25">
      <c r="B12" s="89" t="s">
        <v>390</v>
      </c>
      <c r="C12" s="90" t="s">
        <v>391</v>
      </c>
      <c r="D12" s="114">
        <f>'6 lentele'!D12</f>
        <v>0</v>
      </c>
      <c r="E12" s="64">
        <f>D12+'6 lentele'!E12</f>
        <v>0</v>
      </c>
      <c r="F12" s="64">
        <f>E12+'6 lentele'!F12</f>
        <v>0</v>
      </c>
      <c r="G12" s="64">
        <f>F12+'6 lentele'!G12</f>
        <v>646817.29</v>
      </c>
      <c r="H12" s="64">
        <f>G12+'6 lentele'!H12</f>
        <v>1775565.27</v>
      </c>
      <c r="I12" s="64">
        <f>H12+'6 lentele'!I12</f>
        <v>2027531.28</v>
      </c>
      <c r="J12" s="64">
        <f>I12+'6 lentele'!J12</f>
        <v>2027531.28</v>
      </c>
      <c r="K12" s="113">
        <f t="shared" si="0"/>
        <v>2027531.28</v>
      </c>
      <c r="L12" s="132"/>
      <c r="M12" s="102"/>
    </row>
    <row r="13" spans="2:13" x14ac:dyDescent="0.25">
      <c r="B13" s="89" t="s">
        <v>392</v>
      </c>
      <c r="C13" s="90" t="s">
        <v>393</v>
      </c>
      <c r="D13" s="114">
        <f>'6 lentele'!D13</f>
        <v>0</v>
      </c>
      <c r="E13" s="64">
        <f>D13+'6 lentele'!E13</f>
        <v>0</v>
      </c>
      <c r="F13" s="64">
        <f>E13+'6 lentele'!F13</f>
        <v>0</v>
      </c>
      <c r="G13" s="64">
        <f>F13+'6 lentele'!G13</f>
        <v>325955.65000000002</v>
      </c>
      <c r="H13" s="64">
        <f>G13+'6 lentele'!H13</f>
        <v>3306569.6199999996</v>
      </c>
      <c r="I13" s="64">
        <f>H13+'6 lentele'!I13</f>
        <v>3306569.6199999996</v>
      </c>
      <c r="J13" s="64">
        <f>I13+'6 lentele'!J13</f>
        <v>3306569.6199999996</v>
      </c>
      <c r="K13" s="113">
        <f t="shared" si="0"/>
        <v>3306569.6199999996</v>
      </c>
      <c r="L13" s="132"/>
      <c r="M13" s="102"/>
    </row>
    <row r="14" spans="2:13" ht="25.5" x14ac:dyDescent="0.25">
      <c r="B14" s="89" t="s">
        <v>394</v>
      </c>
      <c r="C14" s="90" t="s">
        <v>395</v>
      </c>
      <c r="D14" s="114">
        <f>'6 lentele'!D14</f>
        <v>0</v>
      </c>
      <c r="E14" s="64">
        <f>D14+'6 lentele'!E14</f>
        <v>0</v>
      </c>
      <c r="F14" s="64">
        <f>E14+'6 lentele'!F14</f>
        <v>0</v>
      </c>
      <c r="G14" s="64">
        <f>F14+'6 lentele'!G14</f>
        <v>1029000</v>
      </c>
      <c r="H14" s="64">
        <f>G14+'6 lentele'!H14</f>
        <v>1029000</v>
      </c>
      <c r="I14" s="64">
        <f>H14+'6 lentele'!I14</f>
        <v>1029000</v>
      </c>
      <c r="J14" s="64">
        <f>I14+'6 lentele'!J14</f>
        <v>1029000</v>
      </c>
      <c r="K14" s="113">
        <f t="shared" si="0"/>
        <v>1029000</v>
      </c>
      <c r="L14" s="132"/>
      <c r="M14" s="102"/>
    </row>
    <row r="15" spans="2:13" x14ac:dyDescent="0.25">
      <c r="B15" s="89" t="s">
        <v>396</v>
      </c>
      <c r="C15" s="90" t="s">
        <v>397</v>
      </c>
      <c r="D15" s="114">
        <f>'6 lentele'!D15</f>
        <v>0</v>
      </c>
      <c r="E15" s="64">
        <f>D15+'6 lentele'!E15</f>
        <v>0</v>
      </c>
      <c r="F15" s="64">
        <f>E15+'6 lentele'!F15</f>
        <v>941826</v>
      </c>
      <c r="G15" s="64">
        <f>F15+'6 lentele'!G15</f>
        <v>941826</v>
      </c>
      <c r="H15" s="64">
        <f>G15+'6 lentele'!H15</f>
        <v>6339465</v>
      </c>
      <c r="I15" s="64">
        <f>H15+'6 lentele'!I15</f>
        <v>6339465</v>
      </c>
      <c r="J15" s="64">
        <f>I15+'6 lentele'!J15</f>
        <v>6339465</v>
      </c>
      <c r="K15" s="113">
        <f t="shared" si="0"/>
        <v>6339465</v>
      </c>
      <c r="L15" s="132"/>
      <c r="M15" s="102"/>
    </row>
    <row r="16" spans="2:13" ht="25.5" x14ac:dyDescent="0.25">
      <c r="B16" s="89" t="s">
        <v>402</v>
      </c>
      <c r="C16" s="90" t="s">
        <v>403</v>
      </c>
      <c r="D16" s="114">
        <f>'6 lentele'!D16</f>
        <v>0</v>
      </c>
      <c r="E16" s="64">
        <f>D16+'6 lentele'!E16</f>
        <v>0</v>
      </c>
      <c r="F16" s="64">
        <f>E16+'6 lentele'!F16</f>
        <v>868900</v>
      </c>
      <c r="G16" s="64">
        <f>F16+'6 lentele'!G16</f>
        <v>868900</v>
      </c>
      <c r="H16" s="64">
        <f>G16+'6 lentele'!H16</f>
        <v>868900</v>
      </c>
      <c r="I16" s="64">
        <f>H16+'6 lentele'!I16</f>
        <v>868900</v>
      </c>
      <c r="J16" s="64">
        <f>I16+'6 lentele'!J16</f>
        <v>868900</v>
      </c>
      <c r="K16" s="113">
        <f t="shared" si="0"/>
        <v>868900</v>
      </c>
      <c r="L16" s="132"/>
      <c r="M16" s="102"/>
    </row>
    <row r="17" spans="2:13" ht="38.25" x14ac:dyDescent="0.25">
      <c r="B17" s="268" t="s">
        <v>511</v>
      </c>
      <c r="C17" s="129" t="s">
        <v>514</v>
      </c>
      <c r="D17" s="114">
        <v>0</v>
      </c>
      <c r="E17" s="64">
        <v>0</v>
      </c>
      <c r="F17" s="64">
        <v>0</v>
      </c>
      <c r="G17" s="64">
        <v>0</v>
      </c>
      <c r="H17" s="64">
        <v>508300</v>
      </c>
      <c r="I17" s="64">
        <f>H17+'6 lentele'!I17</f>
        <v>508300</v>
      </c>
      <c r="J17" s="64">
        <f>I17+'6 lentele'!J17</f>
        <v>508300</v>
      </c>
      <c r="K17" s="113">
        <f>J17</f>
        <v>508300</v>
      </c>
      <c r="L17" s="132"/>
      <c r="M17" s="102"/>
    </row>
    <row r="18" spans="2:13" ht="25.5" x14ac:dyDescent="0.25">
      <c r="B18" s="89" t="s">
        <v>398</v>
      </c>
      <c r="C18" s="90" t="s">
        <v>399</v>
      </c>
      <c r="D18" s="114">
        <f>'6 lentele'!D18</f>
        <v>0</v>
      </c>
      <c r="E18" s="64">
        <f>D18+'6 lentele'!E18</f>
        <v>0</v>
      </c>
      <c r="F18" s="64">
        <f>E18+'6 lentele'!F18</f>
        <v>0</v>
      </c>
      <c r="G18" s="64">
        <f>F18+'6 lentele'!G18</f>
        <v>724262.92</v>
      </c>
      <c r="H18" s="64">
        <f>G18+'6 lentele'!H18</f>
        <v>886766.77</v>
      </c>
      <c r="I18" s="64">
        <f>H18+'6 lentele'!I18</f>
        <v>886766.77</v>
      </c>
      <c r="J18" s="64">
        <f>I18+'6 lentele'!J18</f>
        <v>886766.77</v>
      </c>
      <c r="K18" s="113">
        <f t="shared" si="0"/>
        <v>886766.77</v>
      </c>
      <c r="L18" s="132"/>
      <c r="M18" s="102"/>
    </row>
    <row r="19" spans="2:13" x14ac:dyDescent="0.25">
      <c r="B19" s="89" t="s">
        <v>400</v>
      </c>
      <c r="C19" s="90" t="s">
        <v>401</v>
      </c>
      <c r="D19" s="114">
        <f>'6 lentele'!D19</f>
        <v>0</v>
      </c>
      <c r="E19" s="64">
        <f>D19+'6 lentele'!E19</f>
        <v>0</v>
      </c>
      <c r="F19" s="64">
        <f>E19+'6 lentele'!F19</f>
        <v>2861603</v>
      </c>
      <c r="G19" s="64">
        <f>F19+'6 lentele'!G19</f>
        <v>2861603</v>
      </c>
      <c r="H19" s="64">
        <f>G19+'6 lentele'!H19</f>
        <v>2861603</v>
      </c>
      <c r="I19" s="64">
        <f>H19+'6 lentele'!I19</f>
        <v>2861603</v>
      </c>
      <c r="J19" s="64">
        <f>I19+'6 lentele'!J19</f>
        <v>2861603</v>
      </c>
      <c r="K19" s="113">
        <f t="shared" si="0"/>
        <v>2861603</v>
      </c>
      <c r="L19" s="132"/>
      <c r="M19" s="102"/>
    </row>
    <row r="20" spans="2:13" ht="25.5" x14ac:dyDescent="0.25">
      <c r="B20" s="89" t="s">
        <v>404</v>
      </c>
      <c r="C20" s="101" t="s">
        <v>405</v>
      </c>
      <c r="D20" s="114">
        <f>'6 lentele'!D20</f>
        <v>0</v>
      </c>
      <c r="E20" s="64">
        <f>D20+'6 lentele'!E20</f>
        <v>0</v>
      </c>
      <c r="F20" s="64">
        <f>E20+'6 lentele'!F20</f>
        <v>0</v>
      </c>
      <c r="G20" s="64">
        <f>F20+'6 lentele'!G20</f>
        <v>0</v>
      </c>
      <c r="H20" s="64">
        <f>G20+'6 lentele'!H20</f>
        <v>3653414</v>
      </c>
      <c r="I20" s="64">
        <f>H20+'6 lentele'!I20</f>
        <v>3653414</v>
      </c>
      <c r="J20" s="64">
        <f>I20+'6 lentele'!J20</f>
        <v>3653414</v>
      </c>
      <c r="K20" s="113">
        <f t="shared" si="0"/>
        <v>3653414</v>
      </c>
      <c r="L20" s="132"/>
      <c r="M20" s="102"/>
    </row>
    <row r="21" spans="2:13" s="328" customFormat="1" ht="38.25" x14ac:dyDescent="0.25">
      <c r="B21" s="129" t="s">
        <v>604</v>
      </c>
      <c r="C21" s="130" t="s">
        <v>710</v>
      </c>
      <c r="D21" s="114">
        <v>0</v>
      </c>
      <c r="E21" s="64">
        <v>0</v>
      </c>
      <c r="F21" s="64">
        <v>0</v>
      </c>
      <c r="G21" s="64">
        <v>0</v>
      </c>
      <c r="H21" s="64">
        <f>G21+'6 lentele'!H21</f>
        <v>530853.62</v>
      </c>
      <c r="I21" s="64">
        <f>H21+'6 lentele'!I21</f>
        <v>1387284.62</v>
      </c>
      <c r="J21" s="64">
        <f>I21+'6 lentele'!J21</f>
        <v>1387284.62</v>
      </c>
      <c r="K21" s="114">
        <f>J21</f>
        <v>1387284.62</v>
      </c>
      <c r="L21" s="347"/>
      <c r="M21" s="348"/>
    </row>
    <row r="22" spans="2:13" ht="25.5" x14ac:dyDescent="0.25">
      <c r="B22" s="95" t="s">
        <v>524</v>
      </c>
      <c r="C22" s="122" t="s">
        <v>536</v>
      </c>
      <c r="D22" s="114">
        <f>'6 lentele'!D22</f>
        <v>0</v>
      </c>
      <c r="E22" s="64">
        <f>D22+'6 lentele'!E22</f>
        <v>0</v>
      </c>
      <c r="F22" s="64">
        <f>E22+'6 lentele'!F22</f>
        <v>0</v>
      </c>
      <c r="G22" s="64">
        <f>F22+'6 lentele'!G22</f>
        <v>0</v>
      </c>
      <c r="H22" s="64">
        <f>G22+'6 lentele'!H22</f>
        <v>564689</v>
      </c>
      <c r="I22" s="64">
        <f>H22+'6 lentele'!I22</f>
        <v>564689</v>
      </c>
      <c r="J22" s="64">
        <f>I22+'6 lentele'!J22</f>
        <v>564689</v>
      </c>
      <c r="K22" s="113">
        <f t="shared" si="0"/>
        <v>564689</v>
      </c>
      <c r="L22" s="132"/>
      <c r="M22" s="102"/>
    </row>
    <row r="23" spans="2:13" ht="76.5" x14ac:dyDescent="0.25">
      <c r="B23" s="95" t="s">
        <v>548</v>
      </c>
      <c r="C23" s="122" t="s">
        <v>585</v>
      </c>
      <c r="D23" s="114">
        <f>'6 lentele'!D23</f>
        <v>0</v>
      </c>
      <c r="E23" s="64">
        <f>D23+'6 lentele'!E23</f>
        <v>0</v>
      </c>
      <c r="F23" s="64">
        <f>E23+'6 lentele'!F23</f>
        <v>0</v>
      </c>
      <c r="G23" s="64">
        <f>F23+'6 lentele'!G23</f>
        <v>0</v>
      </c>
      <c r="H23" s="64">
        <f>G23+'6 lentele'!H23</f>
        <v>63736</v>
      </c>
      <c r="I23" s="64">
        <f>H23+'6 lentele'!I23</f>
        <v>63736</v>
      </c>
      <c r="J23" s="64">
        <f>I23+'6 lentele'!J23</f>
        <v>63736</v>
      </c>
      <c r="K23" s="113">
        <f>J23</f>
        <v>63736</v>
      </c>
      <c r="L23" s="132"/>
      <c r="M23" s="102"/>
    </row>
    <row r="24" spans="2:13" ht="38.25" x14ac:dyDescent="0.25">
      <c r="B24" s="124" t="s">
        <v>489</v>
      </c>
      <c r="C24" s="124" t="s">
        <v>504</v>
      </c>
      <c r="D24" s="114">
        <f>'6 lentele'!D24</f>
        <v>0</v>
      </c>
      <c r="E24" s="64">
        <f>D24+'6 lentele'!E24</f>
        <v>0</v>
      </c>
      <c r="F24" s="64">
        <f>E24+'6 lentele'!F24</f>
        <v>0</v>
      </c>
      <c r="G24" s="64">
        <f>F24+'6 lentele'!G24</f>
        <v>294418.05</v>
      </c>
      <c r="H24" s="64">
        <f>G24+'6 lentele'!H24</f>
        <v>877129</v>
      </c>
      <c r="I24" s="64">
        <f>H24+'6 lentele'!I24</f>
        <v>877129</v>
      </c>
      <c r="J24" s="64">
        <f>I24+'6 lentele'!J24</f>
        <v>877129</v>
      </c>
      <c r="K24" s="64">
        <f>J24</f>
        <v>877129</v>
      </c>
      <c r="L24" s="132"/>
      <c r="M24" s="102"/>
    </row>
    <row r="25" spans="2:13" ht="25.5" x14ac:dyDescent="0.25">
      <c r="B25" s="9" t="s">
        <v>101</v>
      </c>
      <c r="C25" s="9" t="s">
        <v>119</v>
      </c>
      <c r="D25" s="114">
        <f>'6 lentele'!D25</f>
        <v>0</v>
      </c>
      <c r="E25" s="64">
        <f>D25+'6 lentele'!E25</f>
        <v>0</v>
      </c>
      <c r="F25" s="64">
        <f>E25+'6 lentele'!F25</f>
        <v>0</v>
      </c>
      <c r="G25" s="64">
        <f>F25+'6 lentele'!G25</f>
        <v>1609406</v>
      </c>
      <c r="H25" s="64">
        <f>G25+'6 lentele'!H25</f>
        <v>1609406</v>
      </c>
      <c r="I25" s="64">
        <f>H25+'6 lentele'!I25</f>
        <v>1609406</v>
      </c>
      <c r="J25" s="64">
        <f>I25+'6 lentele'!J25</f>
        <v>1609406</v>
      </c>
      <c r="K25" s="113">
        <f t="shared" si="0"/>
        <v>1609406</v>
      </c>
      <c r="L25" s="132"/>
      <c r="M25" s="102"/>
    </row>
    <row r="26" spans="2:13" ht="25.5" x14ac:dyDescent="0.25">
      <c r="B26" s="122" t="s">
        <v>425</v>
      </c>
      <c r="C26" s="122" t="s">
        <v>446</v>
      </c>
      <c r="D26" s="114">
        <f>'6 lentele'!D26</f>
        <v>0</v>
      </c>
      <c r="E26" s="64">
        <f>D26+'6 lentele'!E26</f>
        <v>0</v>
      </c>
      <c r="F26" s="64">
        <f>E26+'6 lentele'!F26</f>
        <v>0</v>
      </c>
      <c r="G26" s="64">
        <f>F26+'6 lentele'!G26</f>
        <v>1237948.3</v>
      </c>
      <c r="H26" s="64">
        <f>G26+'6 lentele'!H26</f>
        <v>1237948.3</v>
      </c>
      <c r="I26" s="64">
        <f>H26+'6 lentele'!I26</f>
        <v>1237948.3</v>
      </c>
      <c r="J26" s="64">
        <f>I26+'6 lentele'!J26</f>
        <v>1237948.3</v>
      </c>
      <c r="K26" s="113">
        <f t="shared" si="0"/>
        <v>1237948.3</v>
      </c>
      <c r="L26" s="132"/>
      <c r="M26" s="102"/>
    </row>
    <row r="27" spans="2:13" ht="38.25" x14ac:dyDescent="0.25">
      <c r="B27" s="174" t="s">
        <v>457</v>
      </c>
      <c r="C27" s="174" t="s">
        <v>472</v>
      </c>
      <c r="D27" s="175">
        <f>'6 lentele'!D27</f>
        <v>0</v>
      </c>
      <c r="E27" s="175">
        <f>D27+'6 lentele'!E27</f>
        <v>0</v>
      </c>
      <c r="F27" s="175">
        <f>E27+'6 lentele'!F27</f>
        <v>0</v>
      </c>
      <c r="G27" s="175">
        <f>F27+'6 lentele'!G27</f>
        <v>200003.07</v>
      </c>
      <c r="H27" s="175">
        <f>G27+'6 lentele'!H27</f>
        <v>491326.53</v>
      </c>
      <c r="I27" s="175">
        <f>H27+'6 lentele'!I27</f>
        <v>491326.53</v>
      </c>
      <c r="J27" s="175">
        <f>I27+'6 lentele'!J27</f>
        <v>491326.53</v>
      </c>
      <c r="K27" s="113">
        <f t="shared" si="0"/>
        <v>491326.53</v>
      </c>
      <c r="L27" s="132"/>
      <c r="M27" s="102"/>
    </row>
    <row r="28" spans="2:13" x14ac:dyDescent="0.25">
      <c r="K28" s="132"/>
    </row>
  </sheetData>
  <pageMargins left="0.25" right="0.25" top="0.75" bottom="0.75" header="0.3" footer="0.3"/>
  <pageSetup paperSize="9"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H32"/>
  <sheetViews>
    <sheetView workbookViewId="0">
      <selection activeCell="A11" sqref="A11:XFD11"/>
    </sheetView>
  </sheetViews>
  <sheetFormatPr defaultRowHeight="15" x14ac:dyDescent="0.25"/>
  <cols>
    <col min="3" max="3" width="67" customWidth="1"/>
    <col min="4" max="4" width="18.28515625" customWidth="1"/>
    <col min="5" max="5" width="18" customWidth="1"/>
    <col min="6" max="6" width="19" customWidth="1"/>
    <col min="8" max="8" width="12.42578125" bestFit="1" customWidth="1"/>
  </cols>
  <sheetData>
    <row r="2" spans="2:6" ht="15.75" x14ac:dyDescent="0.25">
      <c r="B2" s="6" t="s">
        <v>80</v>
      </c>
    </row>
    <row r="4" spans="2:6" ht="51" x14ac:dyDescent="0.25">
      <c r="B4" s="104" t="s">
        <v>71</v>
      </c>
      <c r="C4" s="104" t="s">
        <v>81</v>
      </c>
      <c r="D4" s="104" t="s">
        <v>82</v>
      </c>
      <c r="E4" s="104" t="s">
        <v>83</v>
      </c>
      <c r="F4" s="104" t="s">
        <v>84</v>
      </c>
    </row>
    <row r="5" spans="2:6" x14ac:dyDescent="0.25">
      <c r="B5" s="88">
        <v>2</v>
      </c>
      <c r="C5" s="40" t="s">
        <v>116</v>
      </c>
      <c r="D5" s="46">
        <v>1</v>
      </c>
      <c r="E5" s="46">
        <v>0</v>
      </c>
      <c r="F5" s="44">
        <v>0</v>
      </c>
    </row>
    <row r="6" spans="2:6" x14ac:dyDescent="0.25">
      <c r="B6" s="88">
        <v>5</v>
      </c>
      <c r="C6" s="40" t="s">
        <v>315</v>
      </c>
      <c r="D6" s="46">
        <v>1</v>
      </c>
      <c r="E6" s="46">
        <v>1</v>
      </c>
      <c r="F6" s="44">
        <f>'2 lentele'!K172</f>
        <v>4477307.49</v>
      </c>
    </row>
    <row r="7" spans="2:6" x14ac:dyDescent="0.25">
      <c r="B7" s="88">
        <v>6</v>
      </c>
      <c r="C7" s="40" t="s">
        <v>406</v>
      </c>
      <c r="D7" s="46">
        <v>5</v>
      </c>
      <c r="E7" s="46">
        <v>1</v>
      </c>
      <c r="F7" s="44">
        <f>'2 lentele'!K180</f>
        <v>898305.66999999993</v>
      </c>
    </row>
    <row r="8" spans="2:6" x14ac:dyDescent="0.25">
      <c r="B8" s="88">
        <v>7</v>
      </c>
      <c r="C8" s="40" t="s">
        <v>317</v>
      </c>
      <c r="D8" s="46">
        <v>4</v>
      </c>
      <c r="E8" s="46">
        <v>4</v>
      </c>
      <c r="F8" s="44">
        <f>'2 lentele'!K178+'2 lentele'!K179+'2 lentele'!K181+'2 lentele'!K182</f>
        <v>8399520.8099999987</v>
      </c>
    </row>
    <row r="9" spans="2:6" x14ac:dyDescent="0.25">
      <c r="B9" s="88">
        <v>8</v>
      </c>
      <c r="C9" s="40" t="s">
        <v>314</v>
      </c>
      <c r="D9" s="46">
        <v>1</v>
      </c>
      <c r="E9" s="46">
        <v>1</v>
      </c>
      <c r="F9" s="44">
        <f>'2 lentele'!K166</f>
        <v>1819135.1400000001</v>
      </c>
    </row>
    <row r="10" spans="2:6" x14ac:dyDescent="0.25">
      <c r="B10" s="88">
        <v>10</v>
      </c>
      <c r="C10" s="40" t="s">
        <v>60</v>
      </c>
      <c r="D10" s="88">
        <v>2</v>
      </c>
      <c r="E10" s="88">
        <v>2</v>
      </c>
      <c r="F10" s="45">
        <v>1298334.44</v>
      </c>
    </row>
    <row r="11" spans="2:6" x14ac:dyDescent="0.25">
      <c r="B11" s="88">
        <v>12</v>
      </c>
      <c r="C11" s="40" t="s">
        <v>312</v>
      </c>
      <c r="D11" s="88">
        <v>7</v>
      </c>
      <c r="E11" s="88">
        <v>7</v>
      </c>
      <c r="F11" s="45">
        <f>SUM('2 lentele'!L136:L142)</f>
        <v>4335685.7300000004</v>
      </c>
    </row>
    <row r="12" spans="2:6" x14ac:dyDescent="0.25">
      <c r="B12" s="88">
        <v>15</v>
      </c>
      <c r="C12" s="40" t="s">
        <v>133</v>
      </c>
      <c r="D12" s="46">
        <v>1</v>
      </c>
      <c r="E12" s="46">
        <v>1</v>
      </c>
      <c r="F12" s="44">
        <f>'2 lentele'!K148</f>
        <v>192231.91</v>
      </c>
    </row>
    <row r="13" spans="2:6" ht="25.5" x14ac:dyDescent="0.25">
      <c r="B13" s="47">
        <v>19</v>
      </c>
      <c r="C13" s="41" t="s">
        <v>134</v>
      </c>
      <c r="D13" s="46">
        <v>2</v>
      </c>
      <c r="E13" s="46">
        <v>1</v>
      </c>
      <c r="F13" s="44">
        <f>'2 lentele'!K151</f>
        <v>100447.44</v>
      </c>
    </row>
    <row r="14" spans="2:6" x14ac:dyDescent="0.25">
      <c r="B14" s="163">
        <v>22</v>
      </c>
      <c r="C14" s="40" t="s">
        <v>443</v>
      </c>
      <c r="D14" s="164">
        <v>5</v>
      </c>
      <c r="E14" s="164">
        <v>5</v>
      </c>
      <c r="F14" s="44">
        <f>'2 lentele'!K19+'2 lentele'!K20+'2 lentele'!K21+'2 lentele'!K22+'2 lentele'!K23</f>
        <v>1456409.7800000003</v>
      </c>
    </row>
    <row r="15" spans="2:6" x14ac:dyDescent="0.25">
      <c r="B15" s="163">
        <v>23</v>
      </c>
      <c r="C15" s="40" t="s">
        <v>497</v>
      </c>
      <c r="D15" s="164">
        <v>4</v>
      </c>
      <c r="E15" s="164">
        <v>4</v>
      </c>
      <c r="F15" s="44">
        <f>'2 lentele'!K10+'2 lentele'!K11+'2 lentele'!K12+'2 lentele'!K13</f>
        <v>1046980.27</v>
      </c>
    </row>
    <row r="16" spans="2:6" x14ac:dyDescent="0.25">
      <c r="B16" s="88">
        <v>24</v>
      </c>
      <c r="C16" s="40" t="s">
        <v>115</v>
      </c>
      <c r="D16" s="106">
        <v>5</v>
      </c>
      <c r="E16" s="106">
        <v>5</v>
      </c>
      <c r="F16" s="44">
        <v>1893418.83</v>
      </c>
    </row>
    <row r="17" spans="2:8" x14ac:dyDescent="0.25">
      <c r="B17" s="88">
        <v>25</v>
      </c>
      <c r="C17" s="40" t="s">
        <v>310</v>
      </c>
      <c r="D17" s="106">
        <v>3</v>
      </c>
      <c r="E17" s="106">
        <v>2</v>
      </c>
      <c r="F17" s="44">
        <f>'2 lentele'!K68+'2 lentele'!K71</f>
        <v>2582176.41</v>
      </c>
    </row>
    <row r="18" spans="2:8" x14ac:dyDescent="0.25">
      <c r="B18" s="88">
        <v>26</v>
      </c>
      <c r="C18" s="40" t="s">
        <v>311</v>
      </c>
      <c r="D18" s="106">
        <v>4</v>
      </c>
      <c r="E18" s="106">
        <v>3</v>
      </c>
      <c r="F18" s="44">
        <f>'2 lentele'!K67+'2 lentele'!K69+'2 lentele'!K70</f>
        <v>879104.7</v>
      </c>
    </row>
    <row r="19" spans="2:8" s="328" customFormat="1" x14ac:dyDescent="0.25">
      <c r="B19" s="106">
        <v>27</v>
      </c>
      <c r="C19" s="344" t="s">
        <v>711</v>
      </c>
      <c r="D19" s="106">
        <v>16</v>
      </c>
      <c r="E19" s="106">
        <v>16</v>
      </c>
      <c r="F19" s="44">
        <f>'2 lentele'!K57+'2 lentele'!K58+'2 lentele'!K59+'2 lentele'!K60+'2 lentele'!L77+'2 lentele'!L78+'2 lentele'!L85+'2 lentele'!L95+'2 lentele'!L96+'2 lentele'!L97+'2 lentele'!L98+'2 lentele'!L99+'2 lentele'!L100+'2 lentele'!L101+'2 lentele'!L102+'2 lentele'!L103</f>
        <v>2022451.31</v>
      </c>
    </row>
    <row r="20" spans="2:8" ht="25.5" x14ac:dyDescent="0.25">
      <c r="B20" s="88">
        <v>28</v>
      </c>
      <c r="C20" s="40" t="s">
        <v>318</v>
      </c>
      <c r="D20" s="46">
        <v>4</v>
      </c>
      <c r="E20" s="46">
        <v>3</v>
      </c>
      <c r="F20" s="44">
        <v>1421165.07</v>
      </c>
    </row>
    <row r="21" spans="2:8" ht="25.5" x14ac:dyDescent="0.25">
      <c r="B21" s="105">
        <v>29</v>
      </c>
      <c r="C21" s="103" t="s">
        <v>320</v>
      </c>
      <c r="D21" s="46">
        <v>13</v>
      </c>
      <c r="E21" s="46">
        <v>13</v>
      </c>
      <c r="F21" s="44">
        <f>'2 lentele'!K202+'2 lentele'!K203+'2 lentele'!K204+'2 lentele'!K206+'2 lentele'!K207+'2 lentele'!K213+'2 lentele'!L226+'2 lentele'!L227+'2 lentele'!L228+'2 lentele'!L229+'2 lentele'!L230+'2 lentele'!L231+'2 lentele'!L219</f>
        <v>12776361.470000001</v>
      </c>
    </row>
    <row r="22" spans="2:8" ht="25.5" x14ac:dyDescent="0.25">
      <c r="B22" s="47">
        <v>34</v>
      </c>
      <c r="C22" s="41" t="s">
        <v>306</v>
      </c>
      <c r="D22" s="46">
        <v>5</v>
      </c>
      <c r="E22" s="46">
        <v>2</v>
      </c>
      <c r="F22" s="44">
        <f>'2 lentele'!K48+'2 lentele'!K49</f>
        <v>1210589</v>
      </c>
    </row>
    <row r="23" spans="2:8" x14ac:dyDescent="0.25">
      <c r="B23" s="47">
        <v>36</v>
      </c>
      <c r="C23" s="41" t="s">
        <v>512</v>
      </c>
      <c r="D23" s="46">
        <v>1</v>
      </c>
      <c r="E23" s="46">
        <v>0</v>
      </c>
      <c r="F23" s="44">
        <v>0</v>
      </c>
    </row>
    <row r="24" spans="2:8" x14ac:dyDescent="0.25">
      <c r="B24" s="47">
        <v>38</v>
      </c>
      <c r="C24" s="41" t="s">
        <v>319</v>
      </c>
      <c r="D24" s="46">
        <v>3</v>
      </c>
      <c r="E24" s="46">
        <v>3</v>
      </c>
      <c r="F24" s="44">
        <v>1679259.86</v>
      </c>
    </row>
    <row r="25" spans="2:8" x14ac:dyDescent="0.25">
      <c r="B25" s="42">
        <v>41</v>
      </c>
      <c r="C25" s="43" t="s">
        <v>135</v>
      </c>
      <c r="D25" s="46">
        <v>3</v>
      </c>
      <c r="E25" s="46">
        <v>3</v>
      </c>
      <c r="F25" s="44">
        <f>'2 lentele'!K149+'2 lentele'!K150+'2 lentele'!K152</f>
        <v>210180.67</v>
      </c>
    </row>
    <row r="26" spans="2:8" x14ac:dyDescent="0.25">
      <c r="B26" s="105">
        <v>42</v>
      </c>
      <c r="C26" s="103" t="s">
        <v>313</v>
      </c>
      <c r="D26" s="46">
        <v>1</v>
      </c>
      <c r="E26" s="46">
        <v>1</v>
      </c>
      <c r="F26" s="44">
        <f>'2 lentele'!K159</f>
        <v>57925</v>
      </c>
    </row>
    <row r="27" spans="2:8" x14ac:dyDescent="0.25">
      <c r="B27" s="47">
        <v>44</v>
      </c>
      <c r="C27" s="41" t="s">
        <v>305</v>
      </c>
      <c r="D27" s="46">
        <v>2</v>
      </c>
      <c r="E27" s="46">
        <v>2</v>
      </c>
      <c r="F27" s="44">
        <f>'2 lentele'!K41+'2 lentele'!K42</f>
        <v>1212096.01</v>
      </c>
    </row>
    <row r="28" spans="2:8" s="328" customFormat="1" x14ac:dyDescent="0.25">
      <c r="B28" s="106">
        <v>47</v>
      </c>
      <c r="C28" s="345" t="s">
        <v>531</v>
      </c>
      <c r="D28" s="109">
        <v>24</v>
      </c>
      <c r="E28" s="109">
        <v>8</v>
      </c>
      <c r="F28" s="44">
        <f>'1 lentele'!P67+'1 lentele'!P74</f>
        <v>739324.88</v>
      </c>
    </row>
    <row r="29" spans="2:8" x14ac:dyDescent="0.25">
      <c r="B29" s="163">
        <v>49</v>
      </c>
      <c r="C29" s="40" t="s">
        <v>460</v>
      </c>
      <c r="D29" s="176">
        <v>2</v>
      </c>
      <c r="E29" s="176">
        <v>2</v>
      </c>
      <c r="F29" s="177">
        <f>'2 lentele'!K244+'2 lentele'!K245</f>
        <v>578031.22</v>
      </c>
    </row>
    <row r="30" spans="2:8" s="328" customFormat="1" x14ac:dyDescent="0.25">
      <c r="B30" s="42">
        <v>50</v>
      </c>
      <c r="C30" s="43" t="s">
        <v>308</v>
      </c>
      <c r="D30" s="109">
        <v>5</v>
      </c>
      <c r="E30" s="109">
        <v>2</v>
      </c>
      <c r="F30" s="44">
        <f>'2 lentele'!L193+'2 lentele'!K236+'2 lentele'!L79+'2 lentele'!L80+'2 lentele'!L81+'2 lentele'!L82+'2 lentele'!L83+'2 lentele'!L84+'2 lentele'!L86+'2 lentele'!L87+'2 lentele'!L88+'2 lentele'!L89+'2 lentele'!L90+'2 lentele'!L91+'2 lentele'!L92+'2 lentele'!L93+'2 lentele'!L94</f>
        <v>5549253.46</v>
      </c>
    </row>
    <row r="31" spans="2:8" s="328" customFormat="1" ht="26.25" x14ac:dyDescent="0.25">
      <c r="B31" s="109">
        <v>52</v>
      </c>
      <c r="C31" s="346" t="s">
        <v>712</v>
      </c>
      <c r="D31" s="109">
        <v>7</v>
      </c>
      <c r="E31" s="109">
        <v>0</v>
      </c>
      <c r="F31" s="99">
        <v>0</v>
      </c>
      <c r="G31" s="347"/>
      <c r="H31" s="347"/>
    </row>
    <row r="32" spans="2:8" x14ac:dyDescent="0.25">
      <c r="F32" s="132"/>
    </row>
  </sheetData>
  <pageMargins left="0.25" right="0.25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6"/>
  <sheetViews>
    <sheetView workbookViewId="0">
      <pane ySplit="5" topLeftCell="A39" activePane="bottomLeft" state="frozen"/>
      <selection pane="bottomLeft" activeCell="A46" sqref="A46:XFD46"/>
    </sheetView>
  </sheetViews>
  <sheetFormatPr defaultRowHeight="15" x14ac:dyDescent="0.25"/>
  <cols>
    <col min="2" max="2" width="57.5703125" customWidth="1"/>
    <col min="9" max="9" width="10.28515625" customWidth="1"/>
  </cols>
  <sheetData>
    <row r="1" spans="1:17" ht="15.75" x14ac:dyDescent="0.25">
      <c r="A1" s="140"/>
      <c r="B1" s="140"/>
      <c r="C1" s="141" t="s">
        <v>436</v>
      </c>
      <c r="D1" s="141"/>
      <c r="E1" s="141"/>
      <c r="F1" s="141"/>
      <c r="G1" s="141"/>
      <c r="H1" s="141"/>
      <c r="I1" s="141"/>
      <c r="J1" s="140"/>
      <c r="K1" s="140"/>
      <c r="L1" s="140"/>
      <c r="M1" s="140"/>
    </row>
    <row r="2" spans="1:17" ht="15.75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7" ht="15.75" x14ac:dyDescent="0.25">
      <c r="A3" s="141" t="s">
        <v>437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7" ht="15.75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7" ht="15.75" x14ac:dyDescent="0.25">
      <c r="A5" s="142" t="s">
        <v>71</v>
      </c>
      <c r="B5" s="143" t="s">
        <v>438</v>
      </c>
      <c r="C5" s="144" t="s">
        <v>2</v>
      </c>
      <c r="D5" s="144" t="s">
        <v>3</v>
      </c>
      <c r="E5" s="144" t="s">
        <v>4</v>
      </c>
      <c r="F5" s="144" t="s">
        <v>5</v>
      </c>
      <c r="G5" s="144" t="s">
        <v>6</v>
      </c>
      <c r="H5" s="144" t="s">
        <v>7</v>
      </c>
      <c r="I5" s="144" t="s">
        <v>8</v>
      </c>
      <c r="J5" s="144" t="s">
        <v>439</v>
      </c>
      <c r="K5" s="144" t="s">
        <v>440</v>
      </c>
      <c r="L5" s="144" t="s">
        <v>441</v>
      </c>
      <c r="M5" s="140"/>
    </row>
    <row r="6" spans="1:17" ht="30" x14ac:dyDescent="0.25">
      <c r="A6" s="145" t="s">
        <v>323</v>
      </c>
      <c r="B6" s="146" t="s">
        <v>322</v>
      </c>
      <c r="C6" s="147">
        <v>0</v>
      </c>
      <c r="D6" s="147">
        <v>0</v>
      </c>
      <c r="E6" s="147">
        <v>0</v>
      </c>
      <c r="F6" s="147">
        <v>0</v>
      </c>
      <c r="G6" s="147">
        <v>0</v>
      </c>
      <c r="H6" s="148">
        <v>3727</v>
      </c>
      <c r="I6" s="148">
        <v>0</v>
      </c>
      <c r="J6" s="148">
        <v>600</v>
      </c>
      <c r="K6" s="147">
        <v>0</v>
      </c>
      <c r="L6" s="147">
        <v>0</v>
      </c>
      <c r="M6" s="140"/>
      <c r="O6" s="149"/>
      <c r="Q6" s="149"/>
    </row>
    <row r="7" spans="1:17" s="328" customFormat="1" ht="15.75" x14ac:dyDescent="0.25">
      <c r="A7" s="153" t="s">
        <v>336</v>
      </c>
      <c r="B7" s="154" t="s">
        <v>370</v>
      </c>
      <c r="C7" s="337">
        <v>0</v>
      </c>
      <c r="D7" s="337">
        <v>0</v>
      </c>
      <c r="E7" s="337">
        <v>0</v>
      </c>
      <c r="F7" s="337">
        <v>0</v>
      </c>
      <c r="G7" s="337">
        <v>0</v>
      </c>
      <c r="H7" s="337">
        <v>0</v>
      </c>
      <c r="I7" s="339">
        <f>SUM('4 lentele'!N124:N128)</f>
        <v>2.375</v>
      </c>
      <c r="J7" s="339">
        <f>'4 lentele'!N129+'4 lentele'!N130</f>
        <v>4.0250000000000004</v>
      </c>
      <c r="K7" s="337">
        <v>0</v>
      </c>
      <c r="L7" s="337">
        <v>0</v>
      </c>
      <c r="M7" s="343"/>
      <c r="O7" s="341"/>
      <c r="Q7" s="341"/>
    </row>
    <row r="8" spans="1:17" s="328" customFormat="1" ht="30" x14ac:dyDescent="0.25">
      <c r="A8" s="153" t="s">
        <v>708</v>
      </c>
      <c r="B8" s="154" t="s">
        <v>709</v>
      </c>
      <c r="C8" s="337">
        <v>0</v>
      </c>
      <c r="D8" s="337">
        <v>0</v>
      </c>
      <c r="E8" s="337">
        <v>0</v>
      </c>
      <c r="F8" s="337">
        <v>0</v>
      </c>
      <c r="G8" s="337">
        <v>0</v>
      </c>
      <c r="H8" s="337">
        <f>'4 lentele'!Q69+'4 lentele'!Q70+'4 lentele'!Q90+'4 lentele'!Q91+'4 lentele'!Q92+'4 lentele'!Q93+'4 lentele'!Q94+'4 lentele'!Q95</f>
        <v>38531</v>
      </c>
      <c r="I8" s="342">
        <f>'4 lentele'!Q71+'4 lentele'!Q72+'4 lentele'!Q73+'4 lentele'!Q74+'4 lentele'!Q87+'4 lentele'!Q88+'4 lentele'!Q89</f>
        <v>15896</v>
      </c>
      <c r="J8" s="337">
        <f>'4 lentele'!Q75+'4 lentele'!Q76+'4 lentele'!Q77+'4 lentele'!Q78+'4 lentele'!Q79+'4 lentele'!Q80+'4 lentele'!Q81+'4 lentele'!Q82+'4 lentele'!Q83+'4 lentele'!Q84+'4 lentele'!Q85+'4 lentele'!Q86</f>
        <v>18095</v>
      </c>
      <c r="K8" s="337">
        <v>0</v>
      </c>
      <c r="L8" s="337">
        <v>0</v>
      </c>
      <c r="M8" s="343"/>
      <c r="O8" s="341"/>
      <c r="Q8" s="341"/>
    </row>
    <row r="9" spans="1:17" x14ac:dyDescent="0.25">
      <c r="A9" s="145" t="s">
        <v>363</v>
      </c>
      <c r="B9" s="146" t="s">
        <v>364</v>
      </c>
      <c r="C9" s="147">
        <v>0</v>
      </c>
      <c r="D9" s="147">
        <v>0</v>
      </c>
      <c r="E9" s="147">
        <v>0</v>
      </c>
      <c r="F9" s="148">
        <f>'4 lentele'!M186</f>
        <v>8000</v>
      </c>
      <c r="G9" s="148">
        <v>0</v>
      </c>
      <c r="H9" s="148">
        <f>'4 lentele'!M189</f>
        <v>6588</v>
      </c>
      <c r="I9" s="148">
        <f>'4 lentele'!M187+'4 lentele'!M188+'4 lentele'!M190+'4 lentele'!M195+'4 lentele'!N200</f>
        <v>43400</v>
      </c>
      <c r="J9" s="148">
        <f>'4 lentele'!M185</f>
        <v>20000</v>
      </c>
      <c r="K9" s="148">
        <v>0</v>
      </c>
      <c r="L9" s="148">
        <v>0</v>
      </c>
      <c r="O9" s="149"/>
      <c r="Q9" s="149"/>
    </row>
    <row r="10" spans="1:17" x14ac:dyDescent="0.25">
      <c r="A10" s="145" t="s">
        <v>345</v>
      </c>
      <c r="B10" s="146" t="s">
        <v>371</v>
      </c>
      <c r="C10" s="147">
        <v>0</v>
      </c>
      <c r="D10" s="147">
        <v>0</v>
      </c>
      <c r="E10" s="147">
        <v>0</v>
      </c>
      <c r="F10" s="148">
        <v>0</v>
      </c>
      <c r="G10" s="148">
        <v>0</v>
      </c>
      <c r="H10" s="148">
        <v>0</v>
      </c>
      <c r="I10" s="148">
        <v>20</v>
      </c>
      <c r="J10" s="148">
        <v>0</v>
      </c>
      <c r="K10" s="148">
        <v>0</v>
      </c>
      <c r="L10" s="148">
        <v>0</v>
      </c>
      <c r="O10" s="149"/>
      <c r="Q10" s="149"/>
    </row>
    <row r="11" spans="1:17" ht="30" x14ac:dyDescent="0.25">
      <c r="A11" s="145" t="s">
        <v>349</v>
      </c>
      <c r="B11" s="146" t="s">
        <v>350</v>
      </c>
      <c r="C11" s="147">
        <v>0</v>
      </c>
      <c r="D11" s="147">
        <v>0</v>
      </c>
      <c r="E11" s="147">
        <v>0</v>
      </c>
      <c r="F11" s="148">
        <v>0</v>
      </c>
      <c r="G11" s="148">
        <v>0</v>
      </c>
      <c r="H11" s="148">
        <v>1008</v>
      </c>
      <c r="I11" s="148">
        <v>0</v>
      </c>
      <c r="J11" s="148">
        <v>0</v>
      </c>
      <c r="K11" s="148">
        <v>0</v>
      </c>
      <c r="L11" s="148">
        <v>0</v>
      </c>
      <c r="O11" s="149"/>
      <c r="Q11" s="149"/>
    </row>
    <row r="12" spans="1:17" ht="45" x14ac:dyDescent="0.25">
      <c r="A12" s="145" t="s">
        <v>351</v>
      </c>
      <c r="B12" s="146" t="s">
        <v>352</v>
      </c>
      <c r="C12" s="147">
        <v>0</v>
      </c>
      <c r="D12" s="147">
        <v>0</v>
      </c>
      <c r="E12" s="147">
        <v>0</v>
      </c>
      <c r="F12" s="148">
        <v>0</v>
      </c>
      <c r="G12" s="148">
        <v>0</v>
      </c>
      <c r="H12" s="148">
        <v>4759</v>
      </c>
      <c r="I12" s="148">
        <v>0</v>
      </c>
      <c r="J12" s="148">
        <v>0</v>
      </c>
      <c r="K12" s="148">
        <v>0</v>
      </c>
      <c r="L12" s="148">
        <v>0</v>
      </c>
      <c r="O12" s="149"/>
      <c r="Q12" s="149"/>
    </row>
    <row r="13" spans="1:17" ht="30" x14ac:dyDescent="0.25">
      <c r="A13" s="145" t="s">
        <v>353</v>
      </c>
      <c r="B13" s="146" t="s">
        <v>372</v>
      </c>
      <c r="C13" s="147">
        <v>0</v>
      </c>
      <c r="D13" s="147">
        <v>0</v>
      </c>
      <c r="E13" s="147">
        <v>0</v>
      </c>
      <c r="F13" s="148">
        <v>0</v>
      </c>
      <c r="G13" s="148">
        <v>0</v>
      </c>
      <c r="H13" s="148">
        <v>1737</v>
      </c>
      <c r="I13" s="148">
        <v>0</v>
      </c>
      <c r="J13" s="148">
        <v>0</v>
      </c>
      <c r="K13" s="148">
        <v>0</v>
      </c>
      <c r="L13" s="148">
        <v>0</v>
      </c>
      <c r="O13" s="149"/>
      <c r="Q13" s="149"/>
    </row>
    <row r="14" spans="1:17" ht="30" x14ac:dyDescent="0.25">
      <c r="A14" s="145" t="s">
        <v>355</v>
      </c>
      <c r="B14" s="146" t="s">
        <v>356</v>
      </c>
      <c r="C14" s="147">
        <v>0</v>
      </c>
      <c r="D14" s="147">
        <v>0</v>
      </c>
      <c r="E14" s="147">
        <v>0</v>
      </c>
      <c r="F14" s="148">
        <v>0</v>
      </c>
      <c r="G14" s="148">
        <v>0</v>
      </c>
      <c r="H14" s="148">
        <v>643</v>
      </c>
      <c r="I14" s="148">
        <v>0</v>
      </c>
      <c r="J14" s="148">
        <v>0</v>
      </c>
      <c r="K14" s="148">
        <v>0</v>
      </c>
      <c r="L14" s="148">
        <v>0</v>
      </c>
      <c r="O14" s="149"/>
      <c r="Q14" s="149"/>
    </row>
    <row r="15" spans="1:17" ht="30" x14ac:dyDescent="0.25">
      <c r="A15" s="145" t="s">
        <v>357</v>
      </c>
      <c r="B15" s="146" t="s">
        <v>358</v>
      </c>
      <c r="C15" s="147">
        <v>0</v>
      </c>
      <c r="D15" s="147">
        <v>0</v>
      </c>
      <c r="E15" s="147">
        <v>0</v>
      </c>
      <c r="F15" s="147">
        <v>1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O15" s="149"/>
      <c r="Q15" s="149"/>
    </row>
    <row r="16" spans="1:17" ht="30" x14ac:dyDescent="0.25">
      <c r="A16" s="150" t="s">
        <v>360</v>
      </c>
      <c r="B16" s="146" t="s">
        <v>359</v>
      </c>
      <c r="C16" s="147">
        <v>0</v>
      </c>
      <c r="D16" s="147">
        <v>0</v>
      </c>
      <c r="E16" s="147">
        <v>0</v>
      </c>
      <c r="F16" s="147">
        <v>0</v>
      </c>
      <c r="G16" s="147">
        <v>19</v>
      </c>
      <c r="H16" s="147">
        <v>0</v>
      </c>
      <c r="I16" s="147">
        <v>0</v>
      </c>
      <c r="J16" s="147">
        <v>1</v>
      </c>
      <c r="K16" s="147">
        <v>0</v>
      </c>
      <c r="L16" s="147">
        <v>0</v>
      </c>
      <c r="O16" s="149"/>
      <c r="Q16" s="149"/>
    </row>
    <row r="17" spans="1:17" x14ac:dyDescent="0.25">
      <c r="A17" s="145" t="s">
        <v>327</v>
      </c>
      <c r="B17" s="146" t="s">
        <v>373</v>
      </c>
      <c r="C17" s="147">
        <v>0</v>
      </c>
      <c r="D17" s="147">
        <v>0</v>
      </c>
      <c r="E17" s="147">
        <v>0</v>
      </c>
      <c r="F17" s="147">
        <v>0</v>
      </c>
      <c r="G17" s="147">
        <v>1</v>
      </c>
      <c r="H17" s="147">
        <v>0</v>
      </c>
      <c r="I17" s="147">
        <v>1</v>
      </c>
      <c r="J17" s="147">
        <v>0</v>
      </c>
      <c r="K17" s="147">
        <v>0</v>
      </c>
      <c r="L17" s="147">
        <v>0</v>
      </c>
      <c r="O17" s="149"/>
      <c r="Q17" s="149"/>
    </row>
    <row r="18" spans="1:17" ht="38.25" x14ac:dyDescent="0.25">
      <c r="A18" s="94" t="s">
        <v>579</v>
      </c>
      <c r="B18" s="124" t="s">
        <v>580</v>
      </c>
      <c r="C18" s="176">
        <v>0</v>
      </c>
      <c r="D18" s="176"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20</v>
      </c>
      <c r="J18" s="176">
        <v>160</v>
      </c>
      <c r="K18" s="176">
        <v>0</v>
      </c>
      <c r="L18" s="176">
        <v>0</v>
      </c>
      <c r="O18" s="149"/>
      <c r="Q18" s="149"/>
    </row>
    <row r="19" spans="1:17" x14ac:dyDescent="0.25">
      <c r="A19" s="186" t="s">
        <v>534</v>
      </c>
      <c r="B19" s="187" t="s">
        <v>535</v>
      </c>
      <c r="C19" s="284">
        <v>0</v>
      </c>
      <c r="D19" s="284">
        <v>0</v>
      </c>
      <c r="E19" s="284">
        <v>0</v>
      </c>
      <c r="F19" s="284">
        <v>0</v>
      </c>
      <c r="G19" s="284">
        <v>0</v>
      </c>
      <c r="H19" s="284">
        <v>0</v>
      </c>
      <c r="I19" s="284">
        <v>0</v>
      </c>
      <c r="J19" s="284">
        <v>1</v>
      </c>
      <c r="K19" s="284">
        <v>0</v>
      </c>
      <c r="L19" s="284">
        <v>0</v>
      </c>
      <c r="O19" s="149"/>
      <c r="Q19" s="149"/>
    </row>
    <row r="20" spans="1:17" ht="30" x14ac:dyDescent="0.25">
      <c r="A20" s="145" t="s">
        <v>498</v>
      </c>
      <c r="B20" s="181" t="s">
        <v>499</v>
      </c>
      <c r="C20" s="147">
        <v>0</v>
      </c>
      <c r="D20" s="147">
        <v>0</v>
      </c>
      <c r="E20" s="147">
        <v>0</v>
      </c>
      <c r="F20" s="147">
        <v>0</v>
      </c>
      <c r="G20" s="147">
        <v>0</v>
      </c>
      <c r="H20" s="147">
        <v>3</v>
      </c>
      <c r="I20" s="147">
        <v>1</v>
      </c>
      <c r="J20" s="147">
        <v>0</v>
      </c>
      <c r="K20" s="147">
        <v>0</v>
      </c>
      <c r="L20" s="147">
        <v>0</v>
      </c>
      <c r="O20" s="149"/>
      <c r="Q20" s="149"/>
    </row>
    <row r="21" spans="1:17" ht="30" x14ac:dyDescent="0.25">
      <c r="A21" s="145" t="s">
        <v>444</v>
      </c>
      <c r="B21" s="181" t="s">
        <v>445</v>
      </c>
      <c r="C21" s="147">
        <v>0</v>
      </c>
      <c r="D21" s="147">
        <v>0</v>
      </c>
      <c r="E21" s="147">
        <v>0</v>
      </c>
      <c r="F21" s="147">
        <v>0</v>
      </c>
      <c r="G21" s="147">
        <v>0</v>
      </c>
      <c r="H21" s="147">
        <v>4</v>
      </c>
      <c r="I21" s="147">
        <v>2</v>
      </c>
      <c r="J21" s="147">
        <v>0</v>
      </c>
      <c r="K21" s="147">
        <v>0</v>
      </c>
      <c r="L21" s="147">
        <v>0</v>
      </c>
      <c r="O21" s="149"/>
      <c r="Q21" s="149"/>
    </row>
    <row r="22" spans="1:17" ht="30" x14ac:dyDescent="0.25">
      <c r="A22" s="156" t="s">
        <v>117</v>
      </c>
      <c r="B22" s="182" t="s">
        <v>118</v>
      </c>
      <c r="C22" s="147">
        <v>0</v>
      </c>
      <c r="D22" s="147">
        <v>0</v>
      </c>
      <c r="E22" s="147">
        <v>0</v>
      </c>
      <c r="F22" s="147">
        <v>0</v>
      </c>
      <c r="G22" s="147">
        <v>0</v>
      </c>
      <c r="H22" s="147">
        <v>2</v>
      </c>
      <c r="I22" s="147">
        <v>3</v>
      </c>
      <c r="J22" s="147">
        <v>0</v>
      </c>
      <c r="K22" s="147">
        <v>0</v>
      </c>
      <c r="L22" s="147">
        <v>0</v>
      </c>
      <c r="O22" s="149"/>
      <c r="Q22" s="149"/>
    </row>
    <row r="23" spans="1:17" ht="30" x14ac:dyDescent="0.25">
      <c r="A23" s="145" t="s">
        <v>502</v>
      </c>
      <c r="B23" s="181" t="s">
        <v>503</v>
      </c>
      <c r="C23" s="147">
        <v>0</v>
      </c>
      <c r="D23" s="147">
        <v>0</v>
      </c>
      <c r="E23" s="147">
        <v>0</v>
      </c>
      <c r="F23" s="147">
        <v>0</v>
      </c>
      <c r="G23" s="147">
        <v>0</v>
      </c>
      <c r="H23" s="147">
        <v>6</v>
      </c>
      <c r="I23" s="147">
        <v>2</v>
      </c>
      <c r="J23" s="147">
        <v>0</v>
      </c>
      <c r="K23" s="147">
        <v>0</v>
      </c>
      <c r="L23" s="147">
        <v>0</v>
      </c>
      <c r="O23" s="149"/>
      <c r="Q23" s="149"/>
    </row>
    <row r="24" spans="1:17" x14ac:dyDescent="0.25">
      <c r="A24" s="147" t="s">
        <v>466</v>
      </c>
      <c r="B24" s="183" t="s">
        <v>471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  <c r="H24" s="147">
        <v>0</v>
      </c>
      <c r="I24" s="147">
        <v>1</v>
      </c>
      <c r="J24" s="147">
        <v>0</v>
      </c>
      <c r="K24" s="147">
        <v>0</v>
      </c>
      <c r="L24" s="147">
        <v>0</v>
      </c>
      <c r="O24" s="149"/>
      <c r="Q24" s="149"/>
    </row>
    <row r="25" spans="1:17" x14ac:dyDescent="0.25">
      <c r="A25" s="151" t="s">
        <v>136</v>
      </c>
      <c r="B25" s="152" t="s">
        <v>140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  <c r="H25" s="147">
        <v>0.6</v>
      </c>
      <c r="I25" s="147">
        <v>0.71</v>
      </c>
      <c r="J25" s="147">
        <v>0.6</v>
      </c>
      <c r="K25" s="147">
        <v>0</v>
      </c>
      <c r="L25" s="147">
        <v>0</v>
      </c>
      <c r="O25" s="149"/>
      <c r="Q25" s="149"/>
    </row>
    <row r="26" spans="1:17" x14ac:dyDescent="0.25">
      <c r="A26" s="151" t="s">
        <v>138</v>
      </c>
      <c r="B26" s="152" t="s">
        <v>141</v>
      </c>
      <c r="C26" s="147">
        <v>0</v>
      </c>
      <c r="D26" s="147">
        <v>0</v>
      </c>
      <c r="E26" s="147">
        <v>0</v>
      </c>
      <c r="F26" s="147">
        <v>0</v>
      </c>
      <c r="G26" s="147">
        <v>0</v>
      </c>
      <c r="H26" s="147">
        <v>0</v>
      </c>
      <c r="I26" s="147">
        <v>1.4</v>
      </c>
      <c r="J26" s="147">
        <v>0</v>
      </c>
      <c r="K26" s="147">
        <v>0</v>
      </c>
      <c r="L26" s="147">
        <v>0</v>
      </c>
      <c r="O26" s="149"/>
      <c r="Q26" s="149"/>
    </row>
    <row r="27" spans="1:17" x14ac:dyDescent="0.25">
      <c r="A27" s="151" t="s">
        <v>62</v>
      </c>
      <c r="B27" s="152" t="s">
        <v>63</v>
      </c>
      <c r="C27" s="147">
        <v>0</v>
      </c>
      <c r="D27" s="147">
        <v>0</v>
      </c>
      <c r="E27" s="147">
        <v>0</v>
      </c>
      <c r="F27" s="147">
        <v>0</v>
      </c>
      <c r="G27" s="147">
        <v>0</v>
      </c>
      <c r="H27" s="147">
        <v>6</v>
      </c>
      <c r="I27" s="147">
        <v>0</v>
      </c>
      <c r="J27" s="147">
        <v>0</v>
      </c>
      <c r="K27" s="147">
        <v>0</v>
      </c>
      <c r="L27" s="147">
        <v>0</v>
      </c>
      <c r="O27" s="149"/>
      <c r="Q27" s="149"/>
    </row>
    <row r="28" spans="1:17" ht="30" x14ac:dyDescent="0.25">
      <c r="A28" s="145" t="s">
        <v>344</v>
      </c>
      <c r="B28" s="181" t="s">
        <v>343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  <c r="H28" s="147">
        <v>0</v>
      </c>
      <c r="I28" s="147">
        <v>107</v>
      </c>
      <c r="J28" s="147">
        <v>0</v>
      </c>
      <c r="K28" s="147">
        <v>0</v>
      </c>
      <c r="L28" s="147">
        <v>0</v>
      </c>
      <c r="O28" s="149"/>
      <c r="Q28" s="149"/>
    </row>
    <row r="29" spans="1:17" x14ac:dyDescent="0.25">
      <c r="A29" s="145" t="s">
        <v>347</v>
      </c>
      <c r="B29" s="181" t="s">
        <v>348</v>
      </c>
      <c r="C29" s="147">
        <v>0</v>
      </c>
      <c r="D29" s="147">
        <v>0</v>
      </c>
      <c r="E29" s="147">
        <v>0</v>
      </c>
      <c r="F29" s="147">
        <v>0</v>
      </c>
      <c r="G29" s="148">
        <v>8155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O29" s="149"/>
      <c r="Q29" s="149"/>
    </row>
    <row r="30" spans="1:17" x14ac:dyDescent="0.25">
      <c r="A30" s="153" t="s">
        <v>374</v>
      </c>
      <c r="B30" s="184" t="s">
        <v>375</v>
      </c>
      <c r="C30" s="147">
        <v>0</v>
      </c>
      <c r="D30" s="147">
        <v>0</v>
      </c>
      <c r="E30" s="147">
        <v>0</v>
      </c>
      <c r="F30" s="147">
        <v>0</v>
      </c>
      <c r="G30" s="147">
        <v>0</v>
      </c>
      <c r="H30" s="147">
        <v>12.54</v>
      </c>
      <c r="I30" s="147">
        <v>0</v>
      </c>
      <c r="J30" s="147">
        <v>0</v>
      </c>
      <c r="K30" s="147">
        <v>0</v>
      </c>
      <c r="L30" s="147">
        <v>0</v>
      </c>
      <c r="O30" s="149"/>
      <c r="Q30" s="149"/>
    </row>
    <row r="31" spans="1:17" ht="30" x14ac:dyDescent="0.25">
      <c r="A31" s="153" t="s">
        <v>325</v>
      </c>
      <c r="B31" s="184" t="s">
        <v>324</v>
      </c>
      <c r="C31" s="147">
        <v>0</v>
      </c>
      <c r="D31" s="147">
        <v>0</v>
      </c>
      <c r="E31" s="147">
        <v>0</v>
      </c>
      <c r="F31" s="147">
        <v>0</v>
      </c>
      <c r="G31" s="147">
        <v>0</v>
      </c>
      <c r="H31" s="147">
        <v>1</v>
      </c>
      <c r="I31" s="147">
        <v>0</v>
      </c>
      <c r="J31" s="147">
        <v>1</v>
      </c>
      <c r="K31" s="147">
        <v>0</v>
      </c>
      <c r="L31" s="147">
        <v>0</v>
      </c>
      <c r="O31" s="149"/>
      <c r="Q31" s="149"/>
    </row>
    <row r="32" spans="1:17" ht="30" x14ac:dyDescent="0.25">
      <c r="A32" s="153" t="s">
        <v>361</v>
      </c>
      <c r="B32" s="184" t="s">
        <v>362</v>
      </c>
      <c r="C32" s="147">
        <v>0</v>
      </c>
      <c r="D32" s="147">
        <v>0</v>
      </c>
      <c r="E32" s="147">
        <v>0</v>
      </c>
      <c r="F32" s="147">
        <v>0</v>
      </c>
      <c r="G32" s="147">
        <v>2</v>
      </c>
      <c r="H32" s="147">
        <v>0</v>
      </c>
      <c r="I32" s="147">
        <v>1</v>
      </c>
      <c r="J32" s="147">
        <v>1</v>
      </c>
      <c r="K32" s="147">
        <v>0</v>
      </c>
      <c r="L32" s="147">
        <v>0</v>
      </c>
      <c r="O32" s="149"/>
      <c r="Q32" s="149"/>
    </row>
    <row r="33" spans="1:17" s="328" customFormat="1" x14ac:dyDescent="0.25">
      <c r="A33" s="153" t="s">
        <v>338</v>
      </c>
      <c r="B33" s="184" t="s">
        <v>339</v>
      </c>
      <c r="C33" s="337">
        <v>0</v>
      </c>
      <c r="D33" s="337">
        <v>0</v>
      </c>
      <c r="E33" s="337">
        <v>0</v>
      </c>
      <c r="F33" s="337">
        <v>0</v>
      </c>
      <c r="G33" s="337">
        <v>0</v>
      </c>
      <c r="H33" s="337">
        <v>0</v>
      </c>
      <c r="I33" s="337">
        <v>0</v>
      </c>
      <c r="J33" s="337">
        <v>2</v>
      </c>
      <c r="K33" s="337">
        <v>0</v>
      </c>
      <c r="L33" s="337">
        <v>0</v>
      </c>
      <c r="O33" s="341"/>
      <c r="Q33" s="341"/>
    </row>
    <row r="34" spans="1:17" ht="30" x14ac:dyDescent="0.25">
      <c r="A34" s="153" t="s">
        <v>329</v>
      </c>
      <c r="B34" s="184" t="s">
        <v>376</v>
      </c>
      <c r="C34" s="147">
        <v>0</v>
      </c>
      <c r="D34" s="147">
        <v>0</v>
      </c>
      <c r="E34" s="147">
        <v>0</v>
      </c>
      <c r="F34" s="147">
        <v>0</v>
      </c>
      <c r="G34" s="147">
        <v>0</v>
      </c>
      <c r="H34" s="147">
        <v>3</v>
      </c>
      <c r="I34" s="147">
        <v>1</v>
      </c>
      <c r="J34" s="147">
        <v>0</v>
      </c>
      <c r="K34" s="147">
        <v>0</v>
      </c>
      <c r="L34" s="147">
        <v>0</v>
      </c>
      <c r="O34" s="149"/>
      <c r="Q34" s="149"/>
    </row>
    <row r="35" spans="1:17" x14ac:dyDescent="0.25">
      <c r="A35" s="153" t="s">
        <v>335</v>
      </c>
      <c r="B35" s="184" t="s">
        <v>334</v>
      </c>
      <c r="C35" s="147">
        <v>0</v>
      </c>
      <c r="D35" s="147">
        <v>0</v>
      </c>
      <c r="E35" s="147">
        <v>0</v>
      </c>
      <c r="F35" s="147">
        <v>3</v>
      </c>
      <c r="G35" s="147">
        <v>36</v>
      </c>
      <c r="H35" s="147">
        <v>0</v>
      </c>
      <c r="I35" s="147">
        <v>0</v>
      </c>
      <c r="J35" s="147">
        <v>27</v>
      </c>
      <c r="K35" s="147">
        <v>0</v>
      </c>
      <c r="L35" s="147">
        <v>0</v>
      </c>
      <c r="O35" s="149"/>
      <c r="Q35" s="149"/>
    </row>
    <row r="36" spans="1:17" s="328" customFormat="1" ht="30" x14ac:dyDescent="0.25">
      <c r="A36" s="153" t="s">
        <v>706</v>
      </c>
      <c r="B36" s="184" t="s">
        <v>707</v>
      </c>
      <c r="C36" s="337">
        <v>0</v>
      </c>
      <c r="D36" s="337">
        <v>0</v>
      </c>
      <c r="E36" s="337">
        <v>0</v>
      </c>
      <c r="F36" s="337">
        <v>0</v>
      </c>
      <c r="G36" s="337">
        <v>0</v>
      </c>
      <c r="H36" s="337">
        <f>'4 lentele'!N95+'4 lentele'!N94+'4 lentele'!N93+'4 lentele'!N92+'4 lentele'!N91+'4 lentele'!N90+'4 lentele'!N70+'4 lentele'!N69</f>
        <v>13</v>
      </c>
      <c r="I36" s="337">
        <f>'4 lentele'!N71+'4 lentele'!N72+'4 lentele'!N73+'4 lentele'!N74+'4 lentele'!N87+'4 lentele'!N88+'4 lentele'!N89</f>
        <v>14</v>
      </c>
      <c r="J36" s="337">
        <f>'4 lentele'!N75+'4 lentele'!N76+'4 lentele'!N77+'4 lentele'!N78+'4 lentele'!N79+'4 lentele'!N80+'4 lentele'!N81+'4 lentele'!N82+'4 lentele'!N83+'4 lentele'!N84+'4 lentele'!N85+'4 lentele'!N86</f>
        <v>12</v>
      </c>
      <c r="K36" s="337">
        <v>0</v>
      </c>
      <c r="L36" s="337">
        <v>0</v>
      </c>
      <c r="O36" s="341"/>
      <c r="Q36" s="341"/>
    </row>
    <row r="37" spans="1:17" ht="30" x14ac:dyDescent="0.25">
      <c r="A37" s="153" t="s">
        <v>365</v>
      </c>
      <c r="B37" s="184" t="s">
        <v>377</v>
      </c>
      <c r="C37" s="148">
        <v>0</v>
      </c>
      <c r="D37" s="148">
        <v>0</v>
      </c>
      <c r="E37" s="148">
        <v>0</v>
      </c>
      <c r="F37" s="148">
        <v>0</v>
      </c>
      <c r="G37" s="148">
        <v>0</v>
      </c>
      <c r="H37" s="148">
        <v>0</v>
      </c>
      <c r="I37" s="148">
        <v>83179.839999999997</v>
      </c>
      <c r="J37" s="148">
        <v>31850</v>
      </c>
      <c r="K37" s="148">
        <v>0</v>
      </c>
      <c r="L37" s="148">
        <v>0</v>
      </c>
      <c r="M37" s="149"/>
      <c r="O37" s="149"/>
      <c r="Q37" s="149"/>
    </row>
    <row r="38" spans="1:17" ht="30" x14ac:dyDescent="0.25">
      <c r="A38" s="153" t="s">
        <v>367</v>
      </c>
      <c r="B38" s="184" t="s">
        <v>368</v>
      </c>
      <c r="C38" s="155">
        <v>0</v>
      </c>
      <c r="D38" s="148">
        <v>0</v>
      </c>
      <c r="E38" s="148">
        <v>0</v>
      </c>
      <c r="F38" s="148">
        <v>0</v>
      </c>
      <c r="G38" s="148">
        <v>0</v>
      </c>
      <c r="H38" s="148">
        <v>0</v>
      </c>
      <c r="I38" s="148">
        <v>408.51</v>
      </c>
      <c r="J38" s="148">
        <v>0</v>
      </c>
      <c r="K38" s="148">
        <v>0</v>
      </c>
      <c r="L38" s="148">
        <v>0</v>
      </c>
      <c r="M38" s="149"/>
      <c r="O38" s="149"/>
      <c r="Q38" s="149"/>
    </row>
    <row r="39" spans="1:17" ht="45" x14ac:dyDescent="0.25">
      <c r="A39" s="191" t="s">
        <v>532</v>
      </c>
      <c r="B39" s="187" t="s">
        <v>533</v>
      </c>
      <c r="C39" s="284">
        <v>0</v>
      </c>
      <c r="D39" s="284">
        <v>0</v>
      </c>
      <c r="E39" s="284">
        <v>0</v>
      </c>
      <c r="F39" s="284">
        <v>0</v>
      </c>
      <c r="G39" s="284">
        <f>815+389+300</f>
        <v>1504</v>
      </c>
      <c r="H39" s="284">
        <v>0</v>
      </c>
      <c r="I39" s="284">
        <v>0</v>
      </c>
      <c r="J39" s="285">
        <v>4253</v>
      </c>
      <c r="K39" s="284">
        <v>0</v>
      </c>
      <c r="L39" s="284">
        <v>0</v>
      </c>
      <c r="M39" s="149"/>
      <c r="O39" s="149"/>
      <c r="Q39" s="149"/>
    </row>
    <row r="40" spans="1:17" ht="30" x14ac:dyDescent="0.25">
      <c r="A40" s="145" t="s">
        <v>500</v>
      </c>
      <c r="B40" s="181" t="s">
        <v>501</v>
      </c>
      <c r="C40" s="155">
        <v>0</v>
      </c>
      <c r="D40" s="148">
        <v>0</v>
      </c>
      <c r="E40" s="148">
        <v>0</v>
      </c>
      <c r="F40" s="148">
        <v>0</v>
      </c>
      <c r="G40" s="148">
        <v>0</v>
      </c>
      <c r="H40" s="147">
        <v>62</v>
      </c>
      <c r="I40" s="147">
        <v>40</v>
      </c>
      <c r="J40" s="147">
        <v>0</v>
      </c>
      <c r="K40" s="147">
        <v>0</v>
      </c>
      <c r="L40" s="147">
        <v>0</v>
      </c>
      <c r="M40" s="149"/>
      <c r="O40" s="149"/>
      <c r="Q40" s="149"/>
    </row>
    <row r="41" spans="1:17" ht="45" x14ac:dyDescent="0.25">
      <c r="A41" s="147" t="s">
        <v>462</v>
      </c>
      <c r="B41" s="183" t="s">
        <v>468</v>
      </c>
      <c r="C41" s="147">
        <v>0</v>
      </c>
      <c r="D41" s="147">
        <v>0</v>
      </c>
      <c r="E41" s="147">
        <v>0</v>
      </c>
      <c r="F41" s="147">
        <v>0</v>
      </c>
      <c r="G41" s="147">
        <v>0</v>
      </c>
      <c r="H41" s="147">
        <v>0</v>
      </c>
      <c r="I41" s="147">
        <v>7</v>
      </c>
      <c r="J41" s="147">
        <v>0</v>
      </c>
      <c r="K41" s="147">
        <v>0</v>
      </c>
      <c r="L41" s="147">
        <v>0</v>
      </c>
      <c r="M41" s="149"/>
      <c r="O41" s="149"/>
      <c r="Q41" s="149"/>
    </row>
    <row r="42" spans="1:17" ht="60" x14ac:dyDescent="0.25">
      <c r="A42" s="147" t="s">
        <v>469</v>
      </c>
      <c r="B42" s="183" t="s">
        <v>470</v>
      </c>
      <c r="C42" s="147">
        <v>0</v>
      </c>
      <c r="D42" s="147">
        <v>0</v>
      </c>
      <c r="E42" s="147">
        <v>0</v>
      </c>
      <c r="F42" s="147">
        <v>0</v>
      </c>
      <c r="G42" s="147">
        <v>0</v>
      </c>
      <c r="H42" s="147">
        <v>0</v>
      </c>
      <c r="I42" s="147">
        <v>97</v>
      </c>
      <c r="J42" s="147">
        <v>0</v>
      </c>
      <c r="K42" s="147">
        <v>0</v>
      </c>
      <c r="L42" s="147">
        <v>0</v>
      </c>
      <c r="M42" s="149"/>
      <c r="O42" s="149"/>
      <c r="Q42" s="149"/>
    </row>
    <row r="43" spans="1:17" ht="30" x14ac:dyDescent="0.25">
      <c r="A43" s="156" t="s">
        <v>378</v>
      </c>
      <c r="B43" s="182" t="s">
        <v>379</v>
      </c>
      <c r="C43" s="147">
        <v>0</v>
      </c>
      <c r="D43" s="147">
        <v>0</v>
      </c>
      <c r="E43" s="147">
        <v>0</v>
      </c>
      <c r="F43" s="147">
        <v>0</v>
      </c>
      <c r="G43" s="147">
        <f>'4 lentele'!N170+'4 lentele'!N172+'4 lentele'!N173</f>
        <v>29.099999999999998</v>
      </c>
      <c r="H43" s="147">
        <v>0</v>
      </c>
      <c r="I43" s="147">
        <v>1</v>
      </c>
      <c r="J43" s="147">
        <f>'4 lentele'!N171+'4 lentele'!N174</f>
        <v>18</v>
      </c>
      <c r="K43" s="147">
        <v>0</v>
      </c>
      <c r="L43" s="147">
        <v>0</v>
      </c>
      <c r="O43" s="149"/>
      <c r="Q43" s="149"/>
    </row>
    <row r="44" spans="1:17" ht="30" x14ac:dyDescent="0.25">
      <c r="A44" s="145" t="s">
        <v>331</v>
      </c>
      <c r="B44" s="181" t="s">
        <v>330</v>
      </c>
      <c r="C44" s="147">
        <v>0</v>
      </c>
      <c r="D44" s="147">
        <v>0</v>
      </c>
      <c r="E44" s="147">
        <v>0</v>
      </c>
      <c r="F44" s="147">
        <v>0</v>
      </c>
      <c r="G44" s="147">
        <v>0</v>
      </c>
      <c r="H44" s="147">
        <v>78</v>
      </c>
      <c r="I44" s="147">
        <v>33</v>
      </c>
      <c r="J44" s="147">
        <v>0</v>
      </c>
      <c r="K44" s="147">
        <v>0</v>
      </c>
      <c r="L44" s="147">
        <v>0</v>
      </c>
      <c r="O44" s="149"/>
      <c r="Q44" s="149"/>
    </row>
    <row r="45" spans="1:17" ht="30" x14ac:dyDescent="0.25">
      <c r="A45" s="145" t="s">
        <v>333</v>
      </c>
      <c r="B45" s="181" t="s">
        <v>332</v>
      </c>
      <c r="C45" s="147">
        <v>0</v>
      </c>
      <c r="D45" s="147">
        <v>0</v>
      </c>
      <c r="E45" s="147">
        <v>0</v>
      </c>
      <c r="F45" s="147">
        <v>0</v>
      </c>
      <c r="G45" s="147">
        <v>0</v>
      </c>
      <c r="H45" s="147">
        <v>60</v>
      </c>
      <c r="I45" s="147">
        <v>15</v>
      </c>
      <c r="J45" s="147">
        <v>0</v>
      </c>
      <c r="K45" s="147">
        <v>0</v>
      </c>
      <c r="L45" s="147">
        <v>0</v>
      </c>
      <c r="O45" s="149"/>
      <c r="Q45" s="149"/>
    </row>
    <row r="46" spans="1:17" s="328" customFormat="1" ht="30" x14ac:dyDescent="0.25">
      <c r="A46" s="153" t="s">
        <v>342</v>
      </c>
      <c r="B46" s="154" t="s">
        <v>341</v>
      </c>
      <c r="C46" s="337">
        <v>0</v>
      </c>
      <c r="D46" s="337">
        <v>0</v>
      </c>
      <c r="E46" s="337">
        <v>0</v>
      </c>
      <c r="F46" s="337">
        <v>0</v>
      </c>
      <c r="G46" s="337">
        <v>0</v>
      </c>
      <c r="H46" s="337">
        <v>0</v>
      </c>
      <c r="I46" s="339">
        <f>'4 lentele'!W124+'4 lentele'!W125+'4 lentele'!W126+'4 lentele'!W128</f>
        <v>5.2894999999999998E-2</v>
      </c>
      <c r="J46" s="339">
        <f>'4 lentele'!W129+'4 lentele'!W130</f>
        <v>0.157</v>
      </c>
      <c r="K46" s="337">
        <v>0</v>
      </c>
      <c r="L46" s="337">
        <v>0</v>
      </c>
      <c r="O46" s="341"/>
      <c r="Q46" s="341"/>
    </row>
  </sheetData>
  <pageMargins left="0.70866141732283472" right="0.70866141732283472" top="0.74803149606299213" bottom="0.74803149606299213" header="0.31496062992125984" footer="0.31496062992125984"/>
  <pageSetup paperSize="9" scale="81" fitToHeight="2" orientation="landscape" r:id="rId1"/>
  <ignoredErrors>
    <ignoredError sqref="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10</vt:i4>
      </vt:variant>
      <vt:variant>
        <vt:lpstr>Įvardytieji diapazonai</vt:lpstr>
      </vt:variant>
      <vt:variant>
        <vt:i4>2</vt:i4>
      </vt:variant>
    </vt:vector>
  </HeadingPairs>
  <TitlesOfParts>
    <vt:vector size="12" baseType="lpstr">
      <vt:lpstr>1 lentele</vt:lpstr>
      <vt:lpstr>2 lentele</vt:lpstr>
      <vt:lpstr>3 lentele</vt:lpstr>
      <vt:lpstr>4 lentele</vt:lpstr>
      <vt:lpstr>5 lentele</vt:lpstr>
      <vt:lpstr>6 lentele</vt:lpstr>
      <vt:lpstr>7 lentele</vt:lpstr>
      <vt:lpstr>8 lentele</vt:lpstr>
      <vt:lpstr>Stebesena_4</vt:lpstr>
      <vt:lpstr>Stebesena_5</vt:lpstr>
      <vt:lpstr>Stebesena_4!Print_Titles</vt:lpstr>
      <vt:lpstr>Stebesena_5!Print_Titles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</dc:creator>
  <cp:lastModifiedBy>Ingrida Švabauskienė</cp:lastModifiedBy>
  <cp:lastPrinted>2018-07-12T07:53:16Z</cp:lastPrinted>
  <dcterms:created xsi:type="dcterms:W3CDTF">2017-01-17T11:57:45Z</dcterms:created>
  <dcterms:modified xsi:type="dcterms:W3CDTF">2018-07-12T07:56:41Z</dcterms:modified>
</cp:coreProperties>
</file>